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hidePivotFieldList="1" defaultThemeVersion="166925"/>
  <mc:AlternateContent xmlns:mc="http://schemas.openxmlformats.org/markup-compatibility/2006">
    <mc:Choice Requires="x15">
      <x15ac:absPath xmlns:x15ac="http://schemas.microsoft.com/office/spreadsheetml/2010/11/ac" url="U:\Joanne\Joanne_Work\Family Services\HTML\Vendor Services\"/>
    </mc:Choice>
  </mc:AlternateContent>
  <xr:revisionPtr revIDLastSave="0" documentId="8_{1558DA76-A591-403C-9DFB-04B3786C45EB}" xr6:coauthVersionLast="47" xr6:coauthVersionMax="47" xr10:uidLastSave="{00000000-0000-0000-0000-000000000000}"/>
  <bookViews>
    <workbookView xWindow="-120" yWindow="-120" windowWidth="29040" windowHeight="15840" xr2:uid="{BCA89A4E-C539-4DA0-9BF3-9D5928B9D4E4}"/>
  </bookViews>
  <sheets>
    <sheet name="CONTRACT AND SUB-CONTRACT" sheetId="1" r:id="rId1"/>
  </sheets>
  <definedNames>
    <definedName name="_xlcn.WorksheetConnection_ContractandSubContractGoalsForm1.xlsxPrime_Contractor_Data" hidden="1">'CONTRACT AND SUB-CONTRACT'!$A$11:$J$42</definedName>
    <definedName name="_xlcn.WorksheetConnection_ContractandSubContractGoalsForm1.xlsxSubContractor_Data" hidden="1">'CONTRACT AND SUB-CONTRACT'!$A$48:$J$114</definedName>
    <definedName name="_xlnm.Print_Area" localSheetId="0">'CONTRACT AND SUB-CONTRACT'!$A$3:$M$180</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ubContractor_Data" name="SubContractor_Data" connection="WorksheetConnection_Contract and Sub-Contract Goals Form (1).xlsx!SubContractor_Data"/>
          <x15:modelTable id="Prime_Contractor_Data" name="Prime_Contractor_Data" connection="WorksheetConnection_Contract and Sub-Contract Goals Form (1).xlsx!Prime_Contractor_Data"/>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23" i="1" l="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20" i="1"/>
  <c r="K121" i="1"/>
  <c r="J121" i="1" s="1"/>
  <c r="L121" i="1"/>
  <c r="K122" i="1"/>
  <c r="J122" i="1" s="1"/>
  <c r="L122" i="1"/>
  <c r="K123" i="1"/>
  <c r="L123" i="1"/>
  <c r="K124" i="1"/>
  <c r="L124" i="1"/>
  <c r="K125" i="1"/>
  <c r="L125" i="1"/>
  <c r="K126" i="1"/>
  <c r="L126" i="1"/>
  <c r="K127" i="1"/>
  <c r="L127" i="1"/>
  <c r="K128" i="1"/>
  <c r="L128" i="1"/>
  <c r="K129" i="1"/>
  <c r="L129" i="1"/>
  <c r="K130" i="1"/>
  <c r="L130" i="1"/>
  <c r="K131" i="1"/>
  <c r="L131" i="1"/>
  <c r="K132" i="1"/>
  <c r="L132" i="1"/>
  <c r="K133" i="1"/>
  <c r="L133" i="1"/>
  <c r="K134" i="1"/>
  <c r="L134" i="1"/>
  <c r="K135" i="1"/>
  <c r="L135" i="1"/>
  <c r="K136" i="1"/>
  <c r="L136" i="1"/>
  <c r="K137" i="1"/>
  <c r="L137" i="1"/>
  <c r="K138" i="1"/>
  <c r="L138" i="1"/>
  <c r="K139" i="1"/>
  <c r="L139" i="1"/>
  <c r="K140" i="1"/>
  <c r="L140" i="1"/>
  <c r="K141" i="1"/>
  <c r="L141" i="1"/>
  <c r="K142" i="1"/>
  <c r="L142" i="1"/>
  <c r="K143" i="1"/>
  <c r="L143" i="1"/>
  <c r="K144" i="1"/>
  <c r="L144" i="1"/>
  <c r="K145" i="1"/>
  <c r="L145" i="1"/>
  <c r="K146" i="1"/>
  <c r="L146" i="1"/>
  <c r="K147" i="1"/>
  <c r="L147" i="1"/>
  <c r="K148" i="1"/>
  <c r="L148" i="1"/>
  <c r="K149" i="1"/>
  <c r="L149" i="1"/>
  <c r="K150" i="1"/>
  <c r="L150" i="1"/>
  <c r="K151" i="1"/>
  <c r="L151" i="1"/>
  <c r="K152" i="1"/>
  <c r="L152" i="1"/>
  <c r="K153" i="1"/>
  <c r="L153" i="1"/>
  <c r="K154" i="1"/>
  <c r="L154" i="1"/>
  <c r="K155" i="1"/>
  <c r="L155" i="1"/>
  <c r="K156" i="1"/>
  <c r="L156" i="1"/>
  <c r="K157" i="1"/>
  <c r="L157" i="1"/>
  <c r="K158" i="1"/>
  <c r="L158" i="1"/>
  <c r="K159" i="1"/>
  <c r="L159" i="1"/>
  <c r="K160" i="1"/>
  <c r="L160" i="1"/>
  <c r="K161" i="1"/>
  <c r="L161" i="1"/>
  <c r="J19" i="1"/>
  <c r="J20" i="1"/>
  <c r="J21" i="1"/>
  <c r="J22" i="1"/>
  <c r="J23" i="1"/>
  <c r="J24" i="1"/>
  <c r="J25" i="1"/>
  <c r="J26" i="1"/>
  <c r="J27" i="1"/>
  <c r="J28" i="1"/>
  <c r="J29" i="1"/>
  <c r="J30" i="1"/>
  <c r="J31" i="1"/>
  <c r="J32" i="1"/>
  <c r="J33" i="1"/>
  <c r="J34" i="1"/>
  <c r="J35" i="1"/>
  <c r="J36" i="1"/>
  <c r="J37" i="1"/>
  <c r="J38" i="1"/>
  <c r="J39" i="1"/>
  <c r="J40" i="1"/>
  <c r="J41" i="1"/>
  <c r="J42" i="1"/>
  <c r="J15" i="1"/>
  <c r="J16" i="1"/>
  <c r="J17" i="1"/>
  <c r="J18"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50"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13" i="1"/>
  <c r="H121" i="1"/>
  <c r="I121" i="1"/>
  <c r="H122" i="1"/>
  <c r="I122" i="1"/>
  <c r="H123" i="1"/>
  <c r="I123" i="1"/>
  <c r="H124" i="1"/>
  <c r="I124" i="1"/>
  <c r="H125" i="1"/>
  <c r="I125" i="1"/>
  <c r="H126" i="1"/>
  <c r="I126" i="1"/>
  <c r="H127" i="1"/>
  <c r="I127" i="1"/>
  <c r="H128" i="1"/>
  <c r="I128" i="1"/>
  <c r="H129" i="1"/>
  <c r="I129" i="1"/>
  <c r="H130" i="1"/>
  <c r="I130" i="1"/>
  <c r="H131" i="1"/>
  <c r="I131" i="1"/>
  <c r="H132" i="1"/>
  <c r="I132" i="1"/>
  <c r="H133" i="1"/>
  <c r="I133" i="1"/>
  <c r="H134" i="1"/>
  <c r="I134" i="1"/>
  <c r="H135" i="1"/>
  <c r="I135" i="1"/>
  <c r="H136" i="1"/>
  <c r="I136" i="1"/>
  <c r="H137" i="1"/>
  <c r="I137" i="1"/>
  <c r="H138" i="1"/>
  <c r="I138" i="1"/>
  <c r="H139" i="1"/>
  <c r="I139" i="1"/>
  <c r="H140" i="1"/>
  <c r="I140" i="1"/>
  <c r="H141" i="1"/>
  <c r="I141" i="1"/>
  <c r="H142" i="1"/>
  <c r="I142" i="1"/>
  <c r="H143" i="1"/>
  <c r="I143" i="1"/>
  <c r="H144" i="1"/>
  <c r="I144" i="1"/>
  <c r="H145" i="1"/>
  <c r="I145" i="1"/>
  <c r="H146" i="1"/>
  <c r="I146" i="1"/>
  <c r="H147" i="1"/>
  <c r="I147" i="1"/>
  <c r="H148" i="1"/>
  <c r="I148" i="1"/>
  <c r="H149" i="1"/>
  <c r="I149" i="1"/>
  <c r="H150" i="1"/>
  <c r="I150" i="1"/>
  <c r="H151" i="1"/>
  <c r="I151" i="1"/>
  <c r="H152" i="1"/>
  <c r="I152" i="1"/>
  <c r="H153" i="1"/>
  <c r="I153" i="1"/>
  <c r="H154" i="1"/>
  <c r="I154" i="1"/>
  <c r="H155" i="1"/>
  <c r="I155" i="1"/>
  <c r="H156" i="1"/>
  <c r="I156" i="1"/>
  <c r="H157" i="1"/>
  <c r="I157" i="1"/>
  <c r="H158" i="1"/>
  <c r="I158" i="1"/>
  <c r="H159" i="1"/>
  <c r="I159" i="1"/>
  <c r="H160" i="1"/>
  <c r="I160" i="1"/>
  <c r="H161" i="1"/>
  <c r="I161" i="1"/>
  <c r="H51" i="1"/>
  <c r="I51" i="1"/>
  <c r="J51" i="1"/>
  <c r="K51" i="1"/>
  <c r="L51" i="1"/>
  <c r="H52" i="1"/>
  <c r="I52" i="1"/>
  <c r="J52" i="1"/>
  <c r="K52" i="1"/>
  <c r="L52" i="1"/>
  <c r="H53" i="1"/>
  <c r="I53" i="1"/>
  <c r="J53" i="1"/>
  <c r="K53" i="1"/>
  <c r="L53" i="1"/>
  <c r="H54" i="1"/>
  <c r="I54" i="1"/>
  <c r="J54" i="1"/>
  <c r="K54" i="1"/>
  <c r="L54" i="1"/>
  <c r="H55" i="1"/>
  <c r="I55" i="1"/>
  <c r="J55" i="1"/>
  <c r="K55" i="1"/>
  <c r="L55" i="1"/>
  <c r="H56" i="1"/>
  <c r="I56" i="1"/>
  <c r="J56" i="1"/>
  <c r="K56" i="1"/>
  <c r="L56" i="1"/>
  <c r="H57" i="1"/>
  <c r="I57" i="1"/>
  <c r="J57" i="1"/>
  <c r="K57" i="1"/>
  <c r="L57" i="1"/>
  <c r="H58" i="1"/>
  <c r="I58" i="1"/>
  <c r="J58" i="1"/>
  <c r="K58" i="1"/>
  <c r="L58" i="1"/>
  <c r="H59" i="1"/>
  <c r="I59" i="1"/>
  <c r="J59" i="1"/>
  <c r="K59" i="1"/>
  <c r="L59" i="1"/>
  <c r="H60" i="1"/>
  <c r="I60" i="1"/>
  <c r="J60" i="1"/>
  <c r="K60" i="1"/>
  <c r="L60" i="1"/>
  <c r="H61" i="1"/>
  <c r="I61" i="1"/>
  <c r="J61" i="1"/>
  <c r="K61" i="1"/>
  <c r="L61" i="1"/>
  <c r="H62" i="1"/>
  <c r="I62" i="1"/>
  <c r="J62" i="1"/>
  <c r="K62" i="1"/>
  <c r="L62" i="1"/>
  <c r="H63" i="1"/>
  <c r="I63" i="1"/>
  <c r="J63" i="1"/>
  <c r="K63" i="1"/>
  <c r="L63" i="1"/>
  <c r="H64" i="1"/>
  <c r="I64" i="1"/>
  <c r="J64" i="1"/>
  <c r="K64" i="1"/>
  <c r="L64" i="1"/>
  <c r="H65" i="1"/>
  <c r="I65" i="1"/>
  <c r="J65" i="1"/>
  <c r="K65" i="1"/>
  <c r="L65" i="1"/>
  <c r="H66" i="1"/>
  <c r="I66" i="1"/>
  <c r="J66" i="1"/>
  <c r="K66" i="1"/>
  <c r="L66" i="1"/>
  <c r="H67" i="1"/>
  <c r="I67" i="1"/>
  <c r="J67" i="1"/>
  <c r="K67" i="1"/>
  <c r="L67" i="1"/>
  <c r="H68" i="1"/>
  <c r="I68" i="1"/>
  <c r="J68" i="1"/>
  <c r="K68" i="1"/>
  <c r="L68" i="1"/>
  <c r="H69" i="1"/>
  <c r="I69" i="1"/>
  <c r="J69" i="1"/>
  <c r="K69" i="1"/>
  <c r="L69" i="1"/>
  <c r="H70" i="1"/>
  <c r="I70" i="1"/>
  <c r="J70" i="1"/>
  <c r="K70" i="1"/>
  <c r="L70" i="1"/>
  <c r="H71" i="1"/>
  <c r="I71" i="1"/>
  <c r="J71" i="1"/>
  <c r="K71" i="1"/>
  <c r="L71" i="1"/>
  <c r="H72" i="1"/>
  <c r="I72" i="1"/>
  <c r="J72" i="1"/>
  <c r="K72" i="1"/>
  <c r="L72" i="1"/>
  <c r="H73" i="1"/>
  <c r="I73" i="1"/>
  <c r="J73" i="1"/>
  <c r="K73" i="1"/>
  <c r="L73" i="1"/>
  <c r="H74" i="1"/>
  <c r="I74" i="1"/>
  <c r="J74" i="1"/>
  <c r="K74" i="1"/>
  <c r="L74" i="1"/>
  <c r="H75" i="1"/>
  <c r="I75" i="1"/>
  <c r="J75" i="1"/>
  <c r="K75" i="1"/>
  <c r="L75" i="1"/>
  <c r="H76" i="1"/>
  <c r="I76" i="1"/>
  <c r="J76" i="1"/>
  <c r="K76" i="1"/>
  <c r="L76" i="1"/>
  <c r="H77" i="1"/>
  <c r="I77" i="1"/>
  <c r="J77" i="1"/>
  <c r="K77" i="1"/>
  <c r="L77" i="1"/>
  <c r="H78" i="1"/>
  <c r="I78" i="1"/>
  <c r="J78" i="1"/>
  <c r="K78" i="1"/>
  <c r="L78" i="1"/>
  <c r="H79" i="1"/>
  <c r="I79" i="1"/>
  <c r="J79" i="1"/>
  <c r="K79" i="1"/>
  <c r="L79" i="1"/>
  <c r="H80" i="1"/>
  <c r="I80" i="1"/>
  <c r="J80" i="1"/>
  <c r="K80" i="1"/>
  <c r="L80" i="1"/>
  <c r="H81" i="1"/>
  <c r="I81" i="1"/>
  <c r="J81" i="1"/>
  <c r="K81" i="1"/>
  <c r="L81" i="1"/>
  <c r="H82" i="1"/>
  <c r="I82" i="1"/>
  <c r="J82" i="1"/>
  <c r="K82" i="1"/>
  <c r="L82" i="1"/>
  <c r="H83" i="1"/>
  <c r="I83" i="1"/>
  <c r="J83" i="1"/>
  <c r="K83" i="1"/>
  <c r="L83" i="1"/>
  <c r="H84" i="1"/>
  <c r="I84" i="1"/>
  <c r="J84" i="1"/>
  <c r="K84" i="1"/>
  <c r="L84" i="1"/>
  <c r="H85" i="1"/>
  <c r="I85" i="1"/>
  <c r="J85" i="1"/>
  <c r="K85" i="1"/>
  <c r="L85" i="1"/>
  <c r="H86" i="1"/>
  <c r="I86" i="1"/>
  <c r="J86" i="1"/>
  <c r="K86" i="1"/>
  <c r="L86" i="1"/>
  <c r="H87" i="1"/>
  <c r="I87" i="1"/>
  <c r="J87" i="1"/>
  <c r="K87" i="1"/>
  <c r="L87" i="1"/>
  <c r="H88" i="1"/>
  <c r="I88" i="1"/>
  <c r="J88" i="1"/>
  <c r="K88" i="1"/>
  <c r="L88" i="1"/>
  <c r="H89" i="1"/>
  <c r="I89" i="1"/>
  <c r="J89" i="1"/>
  <c r="K89" i="1"/>
  <c r="L89" i="1"/>
  <c r="H90" i="1"/>
  <c r="I90" i="1"/>
  <c r="J90" i="1"/>
  <c r="K90" i="1"/>
  <c r="L90" i="1"/>
  <c r="H91" i="1"/>
  <c r="I91" i="1"/>
  <c r="J91" i="1"/>
  <c r="K91" i="1"/>
  <c r="L91" i="1"/>
  <c r="H92" i="1"/>
  <c r="I92" i="1"/>
  <c r="J92" i="1"/>
  <c r="K92" i="1"/>
  <c r="L92" i="1"/>
  <c r="H93" i="1"/>
  <c r="I93" i="1"/>
  <c r="J93" i="1"/>
  <c r="K93" i="1"/>
  <c r="L93" i="1"/>
  <c r="H94" i="1"/>
  <c r="I94" i="1"/>
  <c r="J94" i="1"/>
  <c r="K94" i="1"/>
  <c r="L94" i="1"/>
  <c r="H95" i="1"/>
  <c r="I95" i="1"/>
  <c r="J95" i="1"/>
  <c r="K95" i="1"/>
  <c r="L95" i="1"/>
  <c r="H96" i="1"/>
  <c r="I96" i="1"/>
  <c r="J96" i="1"/>
  <c r="K96" i="1"/>
  <c r="L96" i="1"/>
  <c r="H97" i="1"/>
  <c r="I97" i="1"/>
  <c r="J97" i="1"/>
  <c r="K97" i="1"/>
  <c r="L97" i="1"/>
  <c r="H98" i="1"/>
  <c r="I98" i="1"/>
  <c r="J98" i="1"/>
  <c r="K98" i="1"/>
  <c r="L98" i="1"/>
  <c r="H99" i="1"/>
  <c r="I99" i="1"/>
  <c r="J99" i="1"/>
  <c r="K99" i="1"/>
  <c r="L99" i="1"/>
  <c r="H100" i="1"/>
  <c r="I100" i="1"/>
  <c r="J100" i="1"/>
  <c r="K100" i="1"/>
  <c r="L100" i="1"/>
  <c r="H101" i="1"/>
  <c r="I101" i="1"/>
  <c r="J101" i="1"/>
  <c r="K101" i="1"/>
  <c r="L101" i="1"/>
  <c r="H102" i="1"/>
  <c r="I102" i="1"/>
  <c r="J102" i="1"/>
  <c r="K102" i="1"/>
  <c r="L102" i="1"/>
  <c r="H103" i="1"/>
  <c r="I103" i="1"/>
  <c r="J103" i="1"/>
  <c r="K103" i="1"/>
  <c r="L103" i="1"/>
  <c r="H104" i="1"/>
  <c r="I104" i="1"/>
  <c r="J104" i="1"/>
  <c r="K104" i="1"/>
  <c r="L104" i="1"/>
  <c r="H105" i="1"/>
  <c r="I105" i="1"/>
  <c r="J105" i="1"/>
  <c r="K105" i="1"/>
  <c r="L105" i="1"/>
  <c r="H106" i="1"/>
  <c r="I106" i="1"/>
  <c r="J106" i="1"/>
  <c r="K106" i="1"/>
  <c r="L106" i="1"/>
  <c r="H107" i="1"/>
  <c r="I107" i="1"/>
  <c r="J107" i="1"/>
  <c r="K107" i="1"/>
  <c r="L107" i="1"/>
  <c r="H108" i="1"/>
  <c r="I108" i="1"/>
  <c r="J108" i="1"/>
  <c r="K108" i="1"/>
  <c r="L108" i="1"/>
  <c r="H109" i="1"/>
  <c r="I109" i="1"/>
  <c r="J109" i="1"/>
  <c r="K109" i="1"/>
  <c r="L109" i="1"/>
  <c r="H110" i="1"/>
  <c r="I110" i="1"/>
  <c r="J110" i="1"/>
  <c r="K110" i="1"/>
  <c r="L110" i="1"/>
  <c r="H111" i="1"/>
  <c r="I111" i="1"/>
  <c r="J111" i="1"/>
  <c r="K111" i="1"/>
  <c r="L111" i="1"/>
  <c r="H112" i="1"/>
  <c r="I112" i="1"/>
  <c r="J112" i="1"/>
  <c r="K112" i="1"/>
  <c r="L112" i="1"/>
  <c r="H113" i="1"/>
  <c r="I113" i="1"/>
  <c r="J113" i="1"/>
  <c r="K113" i="1"/>
  <c r="L113" i="1"/>
  <c r="H114" i="1"/>
  <c r="I114" i="1"/>
  <c r="J114" i="1"/>
  <c r="K114" i="1"/>
  <c r="L114" i="1"/>
  <c r="H14" i="1"/>
  <c r="I14" i="1"/>
  <c r="K14" i="1"/>
  <c r="J14" i="1" s="1"/>
  <c r="L14" i="1"/>
  <c r="H15" i="1"/>
  <c r="I15" i="1"/>
  <c r="K15" i="1"/>
  <c r="L15" i="1"/>
  <c r="H16" i="1"/>
  <c r="I16" i="1"/>
  <c r="K16" i="1"/>
  <c r="L16" i="1"/>
  <c r="H17" i="1"/>
  <c r="I17" i="1"/>
  <c r="K17" i="1"/>
  <c r="L17" i="1"/>
  <c r="H18" i="1"/>
  <c r="I18" i="1"/>
  <c r="K18" i="1"/>
  <c r="L18" i="1"/>
  <c r="H19" i="1"/>
  <c r="I19" i="1"/>
  <c r="K19" i="1"/>
  <c r="L19" i="1"/>
  <c r="H20" i="1"/>
  <c r="I20" i="1"/>
  <c r="K20" i="1"/>
  <c r="L20" i="1"/>
  <c r="H21" i="1"/>
  <c r="I21" i="1"/>
  <c r="K21" i="1"/>
  <c r="L21" i="1"/>
  <c r="H22" i="1"/>
  <c r="I22" i="1"/>
  <c r="K22" i="1"/>
  <c r="L22" i="1"/>
  <c r="H23" i="1"/>
  <c r="I23" i="1"/>
  <c r="K23" i="1"/>
  <c r="L23" i="1"/>
  <c r="H24" i="1"/>
  <c r="I24" i="1"/>
  <c r="K24" i="1"/>
  <c r="L24" i="1"/>
  <c r="H25" i="1"/>
  <c r="I25" i="1"/>
  <c r="K25" i="1"/>
  <c r="L25" i="1"/>
  <c r="H26" i="1"/>
  <c r="I26" i="1"/>
  <c r="K26" i="1"/>
  <c r="L26" i="1"/>
  <c r="H27" i="1"/>
  <c r="I27" i="1"/>
  <c r="K27" i="1"/>
  <c r="L27" i="1"/>
  <c r="H28" i="1"/>
  <c r="I28" i="1"/>
  <c r="K28" i="1"/>
  <c r="L28" i="1"/>
  <c r="H29" i="1"/>
  <c r="I29" i="1"/>
  <c r="K29" i="1"/>
  <c r="L29" i="1"/>
  <c r="H30" i="1"/>
  <c r="I30" i="1"/>
  <c r="K30" i="1"/>
  <c r="L30" i="1"/>
  <c r="H31" i="1"/>
  <c r="I31" i="1"/>
  <c r="K31" i="1"/>
  <c r="L31" i="1"/>
  <c r="H32" i="1"/>
  <c r="I32" i="1"/>
  <c r="K32" i="1"/>
  <c r="L32" i="1"/>
  <c r="H33" i="1"/>
  <c r="I33" i="1"/>
  <c r="K33" i="1"/>
  <c r="L33" i="1"/>
  <c r="H34" i="1"/>
  <c r="I34" i="1"/>
  <c r="K34" i="1"/>
  <c r="L34" i="1"/>
  <c r="H35" i="1"/>
  <c r="I35" i="1"/>
  <c r="K35" i="1"/>
  <c r="L35" i="1"/>
  <c r="H36" i="1"/>
  <c r="I36" i="1"/>
  <c r="K36" i="1"/>
  <c r="L36" i="1"/>
  <c r="H37" i="1"/>
  <c r="I37" i="1"/>
  <c r="K37" i="1"/>
  <c r="L37" i="1"/>
  <c r="H38" i="1"/>
  <c r="I38" i="1"/>
  <c r="K38" i="1"/>
  <c r="L38" i="1"/>
  <c r="H39" i="1"/>
  <c r="I39" i="1"/>
  <c r="K39" i="1"/>
  <c r="L39" i="1"/>
  <c r="H40" i="1"/>
  <c r="I40" i="1"/>
  <c r="K40" i="1"/>
  <c r="L40" i="1"/>
  <c r="H41" i="1"/>
  <c r="I41" i="1"/>
  <c r="K41" i="1"/>
  <c r="L41" i="1"/>
  <c r="H42" i="1"/>
  <c r="I42" i="1"/>
  <c r="K42" i="1"/>
  <c r="L42" i="1"/>
  <c r="G162" i="1"/>
  <c r="G115" i="1"/>
  <c r="G43" i="1"/>
  <c r="A182" i="1"/>
  <c r="A171" i="1"/>
  <c r="L120" i="1"/>
  <c r="K120" i="1"/>
  <c r="J120" i="1" s="1"/>
  <c r="L50" i="1"/>
  <c r="K50" i="1"/>
  <c r="L13" i="1"/>
  <c r="K13" i="1"/>
  <c r="J13" i="1" s="1"/>
  <c r="M162" i="1" l="1"/>
  <c r="J50" i="1"/>
  <c r="H13" i="1"/>
  <c r="I13" i="1"/>
  <c r="H50" i="1"/>
  <c r="I50" i="1"/>
  <c r="H120" i="1"/>
  <c r="I120" i="1"/>
  <c r="L163" i="1" l="1"/>
  <c r="L162" i="1"/>
  <c r="I162" i="1"/>
  <c r="K162" i="1"/>
  <c r="H162" i="1"/>
  <c r="J162" i="1"/>
  <c r="K115" i="1"/>
  <c r="H115" i="1"/>
  <c r="L115" i="1"/>
  <c r="I115" i="1"/>
  <c r="M115" i="1"/>
  <c r="J115" i="1"/>
  <c r="M43" i="1"/>
  <c r="J43" i="1"/>
  <c r="L43" i="1"/>
  <c r="I43" i="1"/>
  <c r="K43" i="1"/>
  <c r="H43" i="1"/>
  <c r="M44" i="1"/>
  <c r="K116" i="1"/>
  <c r="L44" i="1"/>
  <c r="K44" i="1"/>
  <c r="L116" i="1"/>
  <c r="K163" i="1"/>
  <c r="M116" i="1"/>
  <c r="M163" i="1"/>
  <c r="J163" i="1"/>
  <c r="J116" i="1"/>
  <c r="J44" i="1"/>
  <c r="I44" i="1"/>
  <c r="H163" i="1"/>
  <c r="I116" i="1"/>
  <c r="I163" i="1"/>
  <c r="H44" i="1"/>
  <c r="A189" i="1" l="1"/>
  <c r="A178" i="1"/>
  <c r="A188" i="1"/>
  <c r="A179" i="1"/>
  <c r="H116" i="1"/>
  <c r="G44" i="1"/>
  <c r="G116" i="1" l="1"/>
  <c r="G163" i="1" l="1"/>
  <c r="A172" i="1" s="1"/>
  <c r="A177" i="1" l="1"/>
  <c r="A183" i="1"/>
  <c r="A186" i="1"/>
  <c r="A187" i="1"/>
  <c r="A176" i="1"/>
  <c r="A17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D09B081-8198-44DF-B1A1-45172C15857F}"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C74C46D9-879A-463E-97F9-5CFFAD8CC489}" name="WorksheetConnection_Contract and Sub-Contract Goals Form (1).xlsx!Prime_Contractor_Data" type="102" refreshedVersion="8" minRefreshableVersion="5">
    <extLst>
      <ext xmlns:x15="http://schemas.microsoft.com/office/spreadsheetml/2010/11/main" uri="{DE250136-89BD-433C-8126-D09CA5730AF9}">
        <x15:connection id="Prime_Contractor_Data" autoDelete="1">
          <x15:rangePr sourceName="_xlcn.WorksheetConnection_ContractandSubContractGoalsForm1.xlsxPrime_Contractor_Data"/>
        </x15:connection>
      </ext>
    </extLst>
  </connection>
  <connection id="3" xr16:uid="{EA9E8EF4-CEFE-42E7-9308-F1CB0C2F4B1B}" name="WorksheetConnection_Contract and Sub-Contract Goals Form (1).xlsx!SubContractor_Data" type="102" refreshedVersion="8" minRefreshableVersion="5">
    <extLst>
      <ext xmlns:x15="http://schemas.microsoft.com/office/spreadsheetml/2010/11/main" uri="{DE250136-89BD-433C-8126-D09CA5730AF9}">
        <x15:connection id="SubContractor_Data">
          <x15:rangePr sourceName="_xlcn.WorksheetConnection_ContractandSubContractGoalsForm1.xlsxSubContractor_Data"/>
        </x15:connection>
      </ext>
    </extLst>
  </connection>
</connections>
</file>

<file path=xl/sharedStrings.xml><?xml version="1.0" encoding="utf-8"?>
<sst xmlns="http://schemas.openxmlformats.org/spreadsheetml/2006/main" count="73" uniqueCount="48">
  <si>
    <t>PRIME CONTRACTOR NAME:</t>
  </si>
  <si>
    <t>COMPLETED BY (Name/Title):</t>
  </si>
  <si>
    <t>APPROVED BY (Name/Title):</t>
  </si>
  <si>
    <t>SOLICITATION NO. (i.e Y22-000):</t>
  </si>
  <si>
    <t>TOTAL BID/PROPOSAL AMOUNT:</t>
  </si>
  <si>
    <t>Email Address</t>
  </si>
  <si>
    <t>Prime Scope(s)</t>
  </si>
  <si>
    <t>Orange County Certifications</t>
  </si>
  <si>
    <t>Dollar Amount</t>
  </si>
  <si>
    <t>Goal Total</t>
  </si>
  <si>
    <t>SDVBE</t>
  </si>
  <si>
    <t>TOTAL</t>
  </si>
  <si>
    <t>Phone Number(s)</t>
  </si>
  <si>
    <t>Email Address(es)</t>
  </si>
  <si>
    <t>Sub-Contractor Scope(s)</t>
  </si>
  <si>
    <t>Supplier Scope(s)</t>
  </si>
  <si>
    <t>JOINT VENTURES: To add additional ROWs click the "plus" [+] button to the left.</t>
  </si>
  <si>
    <t xml:space="preserve">Prime Contractor 
Legal Name </t>
  </si>
  <si>
    <t xml:space="preserve"> Address
City / State / Zip</t>
  </si>
  <si>
    <t xml:space="preserve"> Address(es)
City / State / Zip(s)</t>
  </si>
  <si>
    <t>Sub-Contractor
Legal Name(s)</t>
  </si>
  <si>
    <t>Supplier
Legal Name(s)</t>
  </si>
  <si>
    <t>Phone 
Number</t>
  </si>
  <si>
    <t>Orange County Certifications 
Select  Applicable  Program or "None"</t>
  </si>
  <si>
    <t>To add additional Sub-Contractor ROWs  click the [+] button to the left.</t>
  </si>
  <si>
    <t>To add additional Supplier ROWs  click the [+] button to the left.</t>
  </si>
  <si>
    <t>Percent</t>
  </si>
  <si>
    <t>Phone
Number(s)</t>
  </si>
  <si>
    <t>Goal Total*</t>
  </si>
  <si>
    <t>BUSINESS DEVELOPMENT PROGRAM PARTICIPATION</t>
  </si>
  <si>
    <r>
      <rPr>
        <b/>
        <sz val="12"/>
        <color rgb="FFC00000"/>
        <rFont val="Arial"/>
        <family val="2"/>
      </rPr>
      <t>START HERE - HEADER INFORMATION</t>
    </r>
    <r>
      <rPr>
        <b/>
        <sz val="12"/>
        <color theme="1"/>
        <rFont val="Arial"/>
        <family val="2"/>
      </rPr>
      <t xml:space="preserve">
REQUIRED </t>
    </r>
  </si>
  <si>
    <r>
      <t xml:space="preserve">SECTION 1 - </t>
    </r>
    <r>
      <rPr>
        <b/>
        <sz val="12"/>
        <rFont val="Arial"/>
        <family val="2"/>
      </rPr>
      <t>PRIME CONTRACTOR (USE MULTIPLE LINES FOR JOINT VENTURES, IF APPLICABLE)</t>
    </r>
    <r>
      <rPr>
        <b/>
        <sz val="12"/>
        <color rgb="FFC00000"/>
        <rFont val="Arial"/>
        <family val="2"/>
      </rPr>
      <t xml:space="preserve">
</t>
    </r>
    <r>
      <rPr>
        <i/>
        <sz val="12"/>
        <rFont val="Arial"/>
        <family val="2"/>
      </rPr>
      <t>Note: All fields below are required. Ensure the full information is provided. Do not omit contact information or values. 
Values shall include base periods and all option years (if applicable).</t>
    </r>
  </si>
  <si>
    <r>
      <t xml:space="preserve">SECTION 2 - </t>
    </r>
    <r>
      <rPr>
        <b/>
        <sz val="12"/>
        <rFont val="Arial"/>
        <family val="2"/>
      </rPr>
      <t xml:space="preserve">LIST ALL SUB-CONTRACTORS &amp; QUALIFIED SCOPES </t>
    </r>
    <r>
      <rPr>
        <b/>
        <sz val="12"/>
        <color rgb="FFC00000"/>
        <rFont val="Arial"/>
        <family val="2"/>
      </rPr>
      <t xml:space="preserve">
</t>
    </r>
    <r>
      <rPr>
        <i/>
        <sz val="12"/>
        <rFont val="Arial"/>
        <family val="2"/>
      </rPr>
      <t xml:space="preserve">Note: All fields below are required. Ensure the full information is provided. Do not omit contact information or values. </t>
    </r>
    <r>
      <rPr>
        <b/>
        <sz val="12"/>
        <color rgb="FFC00000"/>
        <rFont val="Arial"/>
        <family val="2"/>
      </rPr>
      <t xml:space="preserve">
</t>
    </r>
    <r>
      <rPr>
        <i/>
        <sz val="12"/>
        <rFont val="Arial"/>
        <family val="2"/>
      </rPr>
      <t>Values shall include base periods and all option years (if applicable).</t>
    </r>
  </si>
  <si>
    <r>
      <t xml:space="preserve">SECTION 3 - </t>
    </r>
    <r>
      <rPr>
        <b/>
        <sz val="12"/>
        <rFont val="Arial"/>
        <family val="2"/>
      </rPr>
      <t xml:space="preserve">LIST ALL SUPPLIERS &amp; QUALIFIED SCOPES </t>
    </r>
    <r>
      <rPr>
        <b/>
        <sz val="12"/>
        <color rgb="FFC00000"/>
        <rFont val="Arial"/>
        <family val="2"/>
      </rPr>
      <t xml:space="preserve">
</t>
    </r>
    <r>
      <rPr>
        <i/>
        <sz val="12"/>
        <rFont val="Arial"/>
        <family val="2"/>
      </rPr>
      <t xml:space="preserve">Note: All fields below are required. Ensure the full information is provided. Do not omit contact information or values. </t>
    </r>
    <r>
      <rPr>
        <b/>
        <sz val="12"/>
        <color rgb="FFC00000"/>
        <rFont val="Arial"/>
        <family val="2"/>
      </rPr>
      <t xml:space="preserve">
</t>
    </r>
    <r>
      <rPr>
        <i/>
        <sz val="12"/>
        <rFont val="Arial"/>
        <family val="2"/>
      </rPr>
      <t>Values shall include base periods and all option years (if applicable).</t>
    </r>
  </si>
  <si>
    <t>Dollar Amount*</t>
  </si>
  <si>
    <t>SUMMARY AND ANALYSIS     -     REVIEW SUBMISSION HERE</t>
  </si>
  <si>
    <r>
      <rPr>
        <b/>
        <sz val="16"/>
        <color rgb="FFC00000"/>
        <rFont val="Arial"/>
        <family val="2"/>
      </rPr>
      <t>INTERNAL USE ONLY - FORMULA QC (HIDDEN FUNCTION)</t>
    </r>
    <r>
      <rPr>
        <sz val="16"/>
        <color theme="1"/>
        <rFont val="Arial"/>
        <family val="2"/>
      </rPr>
      <t xml:space="preserve"> - IN THE EVENT THE USER MODIFIES A FORMULA 
</t>
    </r>
    <r>
      <rPr>
        <b/>
        <sz val="16"/>
        <color theme="1"/>
        <rFont val="Arial"/>
        <family val="2"/>
      </rPr>
      <t>ABOVE</t>
    </r>
    <r>
      <rPr>
        <sz val="16"/>
        <color theme="1"/>
        <rFont val="Arial"/>
        <family val="2"/>
      </rPr>
      <t xml:space="preserve"> USE THE HIDDEN FIELDS </t>
    </r>
    <r>
      <rPr>
        <b/>
        <sz val="16"/>
        <color theme="1"/>
        <rFont val="Arial"/>
        <family val="2"/>
      </rPr>
      <t>BELOW</t>
    </r>
    <r>
      <rPr>
        <sz val="16"/>
        <color theme="1"/>
        <rFont val="Arial"/>
        <family val="2"/>
      </rPr>
      <t xml:space="preserve"> TO CHECK FOR DISCREPANCIES</t>
    </r>
  </si>
  <si>
    <t>No Entry Required
Calculation Formulas Below</t>
  </si>
  <si>
    <t>Caution: For optimal performance Microsoft Excel is recommended to Complete this form. 
Google Sheets Users are cautioned that the grey area(s) below contain calculation formulas. Take caution not to delete these cells.</t>
  </si>
  <si>
    <t>Note: The automated calculations and analysis herein are provided for guidance only, all amounts, certifications and scopes are subject to verification by the Business Development Division. 
In the event of form or technical errors the data entry as submitted by the vendor shall be utilized to confirm calculations. The County reserves the right to seek clarification concerning these forms.</t>
  </si>
  <si>
    <r>
      <t xml:space="preserve">IMPORTANT GUIDANCE FOR CERTIFIED FIRMS: </t>
    </r>
    <r>
      <rPr>
        <i/>
        <sz val="10"/>
        <rFont val="Arial"/>
        <family val="2"/>
      </rPr>
      <t xml:space="preserve">If the Prime Contractor is an Orange County MBE / WBE or M/WBE self performing </t>
    </r>
    <r>
      <rPr>
        <i/>
        <u/>
        <sz val="10"/>
        <rFont val="Arial"/>
        <family val="2"/>
      </rPr>
      <t xml:space="preserve">less than 51% of the work </t>
    </r>
    <r>
      <rPr>
        <i/>
        <sz val="10"/>
        <rFont val="Arial"/>
        <family val="2"/>
      </rPr>
      <t xml:space="preserve"> the "Goal Total" for this section </t>
    </r>
    <r>
      <rPr>
        <i/>
        <u/>
        <sz val="10"/>
        <rFont val="Arial"/>
        <family val="2"/>
      </rPr>
      <t>will not</t>
    </r>
    <r>
      <rPr>
        <i/>
        <sz val="10"/>
        <rFont val="Arial"/>
        <family val="2"/>
      </rPr>
      <t xml:space="preserve"> contribute to the Participation Goal (Review Summary and Analysis).  Advance to Sections 2 and 3 to submit participation or submit Good Faith Effort Documentation utilizing the "Good Faith Effort Form".</t>
    </r>
  </si>
  <si>
    <r>
      <rPr>
        <b/>
        <i/>
        <sz val="12"/>
        <color theme="1"/>
        <rFont val="Arial"/>
        <family val="2"/>
      </rPr>
      <t xml:space="preserve">STEP 1: </t>
    </r>
    <r>
      <rPr>
        <i/>
        <sz val="12"/>
        <color theme="1"/>
        <rFont val="Arial"/>
        <family val="2"/>
      </rPr>
      <t xml:space="preserve">Review the County's Solicitation to determine the participation goal percentage applicable to this procurement
</t>
    </r>
    <r>
      <rPr>
        <b/>
        <i/>
        <sz val="12"/>
        <color theme="1"/>
        <rFont val="Arial"/>
        <family val="2"/>
      </rPr>
      <t xml:space="preserve">STEP 2: </t>
    </r>
    <r>
      <rPr>
        <i/>
        <sz val="12"/>
        <color theme="1"/>
        <rFont val="Arial"/>
        <family val="2"/>
      </rPr>
      <t xml:space="preserve">Review your submittal for compliance with participation goal requirements, as identified in Step 1
</t>
    </r>
    <r>
      <rPr>
        <b/>
        <i/>
        <sz val="12"/>
        <color theme="1"/>
        <rFont val="Arial"/>
        <family val="2"/>
      </rPr>
      <t>STEP 3:</t>
    </r>
    <r>
      <rPr>
        <i/>
        <sz val="12"/>
        <color theme="1"/>
        <rFont val="Arial"/>
        <family val="2"/>
      </rPr>
      <t xml:space="preserve"> If this submittal does not meet the goal, submit the "Good Faith Effort Form" and the required documentation to further demonstrate compliance</t>
    </r>
  </si>
  <si>
    <t>BIDDERS SHALL REVIEW THIS FORM INCLUDING THE SUMMARY AND ANALYSIS (BELOW) IN DETAIL BEFORE SUBMISSION</t>
  </si>
  <si>
    <t>ORANGE COUNTY BUSINESS DEVELOPMENT PROGRAM PARTICIPATION</t>
  </si>
  <si>
    <r>
      <rPr>
        <b/>
        <i/>
        <sz val="10"/>
        <rFont val="Arial"/>
        <family val="2"/>
      </rPr>
      <t>CONSTRUCTION PROCUREMENT ONLY:</t>
    </r>
    <r>
      <rPr>
        <i/>
        <sz val="10"/>
        <rFont val="Arial"/>
        <family val="2"/>
      </rPr>
      <t xml:space="preserve"> For that portion that the prime contractor does not historically and consistently perform with its own work force, the prime shall make a good-faith effort, to utilize M/WBE firms. The Prime Contractor shall utilize the "Good Faith Effort Form" to attest to the scopes and percentages of historic and consistent performance with its own work force. </t>
    </r>
  </si>
  <si>
    <r>
      <t xml:space="preserve">Caution: For optimal performance Microsoft Excel 2007 or later is recommended to complete this form. 
Google Sheets Users are cautioned that several area(s) below contain calculation formulas. Take caution not to delete these cells.
</t>
    </r>
    <r>
      <rPr>
        <b/>
        <i/>
        <sz val="12"/>
        <color rgb="FFC00000"/>
        <rFont val="Arial"/>
        <family val="2"/>
      </rPr>
      <t xml:space="preserve">RESPONDENTS ARE CAUTIONED NOT TO MANIPULATE THIS FORM OR THE CALCULATIONS HEREIN
</t>
    </r>
  </si>
  <si>
    <t>Note: The total of Sections 1, 2, and 3 below must equal the Total Bid/Proposal Amount above.</t>
  </si>
  <si>
    <t>*Note: List full dollar values. Goal percentages for suppliers are applied at 50%. 
The Total percentage above only includes the qualifying amounts contributing to the M/WBE goal, it excludes "None" and "Service Disabled Veterans"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</si>
</sst>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quot;$&quot;#,##0.00"/>
  </numFmts>
  <fonts count="44" x14ac:knownFonts="1">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sz val="8"/>
      <color theme="0"/>
      <name val="Arial"/>
      <family val="2"/>
    </font>
    <font>
      <sz val="8"/>
      <name val="Arial"/>
      <family val="2"/>
    </font>
    <font>
      <sz val="8"/>
      <color theme="1"/>
      <name val="Arial"/>
      <family val="2"/>
    </font>
    <font>
      <b/>
      <sz val="8"/>
      <color rgb="FFC00000"/>
      <name val="Arial"/>
      <family val="2"/>
    </font>
    <font>
      <b/>
      <sz val="8"/>
      <name val="Arial"/>
      <family val="2"/>
    </font>
    <font>
      <sz val="8"/>
      <color rgb="FFC00000"/>
      <name val="Arial"/>
      <family val="2"/>
    </font>
    <font>
      <b/>
      <sz val="8"/>
      <color theme="1"/>
      <name val="Arial"/>
      <family val="2"/>
    </font>
    <font>
      <sz val="11"/>
      <color theme="1"/>
      <name val="Arial"/>
      <family val="2"/>
    </font>
    <font>
      <b/>
      <sz val="12"/>
      <color theme="1"/>
      <name val="Arial"/>
      <family val="2"/>
    </font>
    <font>
      <b/>
      <sz val="10"/>
      <color rgb="FFC00000"/>
      <name val="Arial"/>
      <family val="2"/>
    </font>
    <font>
      <b/>
      <sz val="12"/>
      <color rgb="FFC00000"/>
      <name val="Arial"/>
      <family val="2"/>
    </font>
    <font>
      <b/>
      <sz val="12"/>
      <name val="Arial"/>
      <family val="2"/>
    </font>
    <font>
      <sz val="20"/>
      <color rgb="FFC00000"/>
      <name val="Arial"/>
      <family val="2"/>
    </font>
    <font>
      <sz val="14"/>
      <color theme="0"/>
      <name val="Arial"/>
      <family val="2"/>
    </font>
    <font>
      <sz val="9"/>
      <color theme="1"/>
      <name val="Arial"/>
      <family val="2"/>
    </font>
    <font>
      <b/>
      <sz val="10"/>
      <name val="Arial"/>
      <family val="2"/>
    </font>
    <font>
      <sz val="12"/>
      <color theme="1"/>
      <name val="Arial"/>
      <family val="2"/>
    </font>
    <font>
      <b/>
      <sz val="18"/>
      <color theme="1"/>
      <name val="Arial"/>
      <family val="2"/>
    </font>
    <font>
      <sz val="14"/>
      <color theme="1"/>
      <name val="Arial"/>
      <family val="2"/>
    </font>
    <font>
      <sz val="10"/>
      <color theme="1"/>
      <name val="Arial"/>
      <family val="2"/>
    </font>
    <font>
      <sz val="10"/>
      <color theme="0"/>
      <name val="Arial"/>
      <family val="2"/>
    </font>
    <font>
      <b/>
      <sz val="10"/>
      <color theme="1"/>
      <name val="Arial"/>
      <family val="2"/>
    </font>
    <font>
      <sz val="18"/>
      <color theme="1"/>
      <name val="Arial"/>
      <family val="2"/>
    </font>
    <font>
      <i/>
      <sz val="12"/>
      <name val="Arial"/>
      <family val="2"/>
    </font>
    <font>
      <b/>
      <i/>
      <sz val="10"/>
      <name val="Arial"/>
      <family val="2"/>
    </font>
    <font>
      <sz val="16"/>
      <color theme="1"/>
      <name val="Arial"/>
      <family val="2"/>
    </font>
    <font>
      <b/>
      <sz val="16"/>
      <color theme="1"/>
      <name val="Arial"/>
      <family val="2"/>
    </font>
    <font>
      <b/>
      <sz val="14"/>
      <color rgb="FFC00000"/>
      <name val="Arial"/>
      <family val="2"/>
    </font>
    <font>
      <b/>
      <sz val="14"/>
      <color theme="1"/>
      <name val="Arial"/>
      <family val="2"/>
    </font>
    <font>
      <b/>
      <i/>
      <sz val="10"/>
      <color rgb="FFC00000"/>
      <name val="Arial"/>
      <family val="2"/>
    </font>
    <font>
      <i/>
      <sz val="12"/>
      <color theme="1"/>
      <name val="Arial"/>
      <family val="2"/>
    </font>
    <font>
      <sz val="14"/>
      <color rgb="FFC00000"/>
      <name val="Arial"/>
      <family val="2"/>
    </font>
    <font>
      <i/>
      <sz val="14"/>
      <name val="Arial"/>
      <family val="2"/>
    </font>
    <font>
      <b/>
      <i/>
      <sz val="14"/>
      <name val="Arial"/>
      <family val="2"/>
    </font>
    <font>
      <b/>
      <sz val="16"/>
      <color rgb="FFC00000"/>
      <name val="Arial"/>
      <family val="2"/>
    </font>
    <font>
      <b/>
      <i/>
      <sz val="12"/>
      <name val="Arial"/>
      <family val="2"/>
    </font>
    <font>
      <i/>
      <sz val="10"/>
      <name val="Arial"/>
      <family val="2"/>
    </font>
    <font>
      <i/>
      <u/>
      <sz val="10"/>
      <name val="Arial"/>
      <family val="2"/>
    </font>
    <font>
      <b/>
      <i/>
      <sz val="12"/>
      <color theme="1"/>
      <name val="Arial"/>
      <family val="2"/>
    </font>
    <font>
      <b/>
      <i/>
      <sz val="12"/>
      <color rgb="FFC0000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B5520F"/>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120">
    <xf numFmtId="0" fontId="0" fillId="0" borderId="0" xfId="0"/>
    <xf numFmtId="44" fontId="5" fillId="2" borderId="1" xfId="1" applyFont="1" applyFill="1" applyBorder="1" applyAlignment="1" applyProtection="1">
      <alignment horizontal="center" vertical="center" wrapText="1"/>
      <protection hidden="1"/>
    </xf>
    <xf numFmtId="0" fontId="11" fillId="0" borderId="0" xfId="0" applyFont="1" applyProtection="1">
      <protection hidden="1"/>
    </xf>
    <xf numFmtId="0" fontId="11" fillId="0" borderId="0" xfId="0" applyFont="1" applyAlignment="1" applyProtection="1">
      <alignment wrapText="1"/>
      <protection hidden="1"/>
    </xf>
    <xf numFmtId="0" fontId="11" fillId="3" borderId="0" xfId="0" applyFont="1" applyFill="1" applyProtection="1">
      <protection hidden="1"/>
    </xf>
    <xf numFmtId="0" fontId="11" fillId="3" borderId="0" xfId="0" applyFont="1" applyFill="1" applyAlignment="1" applyProtection="1">
      <alignment wrapText="1"/>
      <protection hidden="1"/>
    </xf>
    <xf numFmtId="0" fontId="10" fillId="3" borderId="0" xfId="0" applyFont="1" applyFill="1" applyAlignment="1" applyProtection="1">
      <alignment wrapText="1"/>
      <protection hidden="1"/>
    </xf>
    <xf numFmtId="0" fontId="33" fillId="3" borderId="0" xfId="0" applyFont="1" applyFill="1" applyAlignment="1" applyProtection="1">
      <alignment horizontal="left"/>
      <protection hidden="1"/>
    </xf>
    <xf numFmtId="0" fontId="11" fillId="0" borderId="0" xfId="0" applyFont="1" applyAlignment="1" applyProtection="1">
      <alignment horizontal="center"/>
      <protection hidden="1"/>
    </xf>
    <xf numFmtId="0" fontId="14" fillId="3" borderId="0" xfId="0" applyFont="1" applyFill="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6" fillId="0" borderId="0" xfId="0" applyFont="1" applyAlignment="1" applyProtection="1">
      <alignment vertical="center"/>
      <protection hidden="1"/>
    </xf>
    <xf numFmtId="0" fontId="17" fillId="0" borderId="0" xfId="0" applyFont="1" applyProtection="1">
      <protection hidden="1"/>
    </xf>
    <xf numFmtId="0" fontId="18" fillId="0" borderId="0" xfId="0" applyFont="1" applyAlignment="1" applyProtection="1">
      <alignment vertical="center"/>
      <protection hidden="1"/>
    </xf>
    <xf numFmtId="0" fontId="7" fillId="3" borderId="7" xfId="0" applyFont="1" applyFill="1" applyBorder="1" applyAlignment="1" applyProtection="1">
      <alignment horizontal="left" vertical="center"/>
      <protection hidden="1"/>
    </xf>
    <xf numFmtId="0" fontId="8" fillId="3" borderId="4" xfId="0" applyFont="1" applyFill="1" applyBorder="1" applyAlignment="1" applyProtection="1">
      <alignment horizontal="center" vertical="center"/>
      <protection hidden="1"/>
    </xf>
    <xf numFmtId="0" fontId="5" fillId="3" borderId="4"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7" fillId="3" borderId="4" xfId="0" applyFont="1" applyFill="1" applyBorder="1" applyAlignment="1" applyProtection="1">
      <alignment horizontal="center" vertical="center"/>
      <protection hidden="1"/>
    </xf>
    <xf numFmtId="0" fontId="8" fillId="10" borderId="1" xfId="0" applyFont="1" applyFill="1" applyBorder="1" applyAlignment="1" applyProtection="1">
      <alignment vertical="center" wrapText="1"/>
      <protection hidden="1"/>
    </xf>
    <xf numFmtId="44" fontId="8" fillId="10" borderId="1" xfId="0" applyNumberFormat="1" applyFont="1" applyFill="1" applyBorder="1" applyAlignment="1" applyProtection="1">
      <alignment vertical="center" wrapText="1"/>
      <protection hidden="1"/>
    </xf>
    <xf numFmtId="0" fontId="11" fillId="0" borderId="0" xfId="0" applyFont="1" applyAlignment="1" applyProtection="1">
      <alignment vertical="center"/>
      <protection hidden="1"/>
    </xf>
    <xf numFmtId="0" fontId="20" fillId="0" borderId="0" xfId="0" applyFont="1" applyAlignment="1" applyProtection="1">
      <alignment wrapText="1"/>
      <protection hidden="1"/>
    </xf>
    <xf numFmtId="0" fontId="21" fillId="0" borderId="0" xfId="0" applyFont="1" applyAlignment="1" applyProtection="1">
      <alignment horizontal="centerContinuous" wrapText="1"/>
      <protection hidden="1"/>
    </xf>
    <xf numFmtId="0" fontId="11" fillId="0" borderId="0" xfId="0" applyFont="1" applyAlignment="1" applyProtection="1">
      <alignment horizontal="centerContinuous"/>
      <protection hidden="1"/>
    </xf>
    <xf numFmtId="0" fontId="22" fillId="0" borderId="0" xfId="0" applyFont="1" applyAlignment="1" applyProtection="1">
      <alignment horizontal="center"/>
      <protection hidden="1"/>
    </xf>
    <xf numFmtId="0" fontId="22" fillId="0" borderId="0" xfId="0" applyFont="1" applyProtection="1">
      <protection hidden="1"/>
    </xf>
    <xf numFmtId="0" fontId="18" fillId="0" borderId="0" xfId="0" applyFont="1" applyProtection="1">
      <protection hidden="1"/>
    </xf>
    <xf numFmtId="44" fontId="6" fillId="2" borderId="1" xfId="1"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wrapText="1"/>
      <protection hidden="1"/>
    </xf>
    <xf numFmtId="0" fontId="6" fillId="3" borderId="4" xfId="0" applyFont="1" applyFill="1" applyBorder="1" applyAlignment="1" applyProtection="1">
      <alignment horizontal="centerContinuous" wrapText="1"/>
      <protection hidden="1"/>
    </xf>
    <xf numFmtId="0" fontId="10" fillId="3" borderId="6" xfId="0" applyFont="1" applyFill="1" applyBorder="1" applyAlignment="1" applyProtection="1">
      <alignment horizontal="centerContinuous" wrapText="1"/>
      <protection hidden="1"/>
    </xf>
    <xf numFmtId="0" fontId="19" fillId="0" borderId="0" xfId="0" applyFont="1" applyAlignment="1" applyProtection="1">
      <alignment horizontal="left"/>
      <protection hidden="1"/>
    </xf>
    <xf numFmtId="0" fontId="23" fillId="0" borderId="0" xfId="0" applyFont="1" applyAlignment="1" applyProtection="1">
      <alignment horizontal="centerContinuous"/>
      <protection hidden="1"/>
    </xf>
    <xf numFmtId="0" fontId="23" fillId="0" borderId="0" xfId="0" applyFont="1" applyProtection="1">
      <protection hidden="1"/>
    </xf>
    <xf numFmtId="0" fontId="21" fillId="0" borderId="0" xfId="0" applyFont="1" applyAlignment="1" applyProtection="1">
      <alignment horizontal="centerContinuous"/>
      <protection hidden="1"/>
    </xf>
    <xf numFmtId="0" fontId="23" fillId="0" borderId="0" xfId="0" applyFont="1" applyAlignment="1" applyProtection="1">
      <alignment horizontal="center"/>
      <protection hidden="1"/>
    </xf>
    <xf numFmtId="0" fontId="11" fillId="0" borderId="0" xfId="0" applyFont="1" applyAlignment="1" applyProtection="1">
      <alignment horizontal="centerContinuous" wrapText="1"/>
      <protection hidden="1"/>
    </xf>
    <xf numFmtId="0" fontId="20" fillId="3" borderId="4" xfId="0" applyFont="1" applyFill="1" applyBorder="1" applyAlignment="1" applyProtection="1">
      <alignment horizontal="center" wrapText="1"/>
      <protection hidden="1"/>
    </xf>
    <xf numFmtId="0" fontId="20" fillId="3" borderId="4" xfId="0" applyFont="1" applyFill="1" applyBorder="1" applyAlignment="1" applyProtection="1">
      <alignment horizontal="centerContinuous" wrapText="1"/>
      <protection hidden="1"/>
    </xf>
    <xf numFmtId="0" fontId="12" fillId="3" borderId="6" xfId="0" applyFont="1" applyFill="1" applyBorder="1" applyAlignment="1" applyProtection="1">
      <alignment horizontal="centerContinuous" wrapText="1"/>
      <protection hidden="1"/>
    </xf>
    <xf numFmtId="0" fontId="26" fillId="0" borderId="0" xfId="0" applyFont="1" applyProtection="1">
      <protection hidden="1"/>
    </xf>
    <xf numFmtId="0" fontId="20" fillId="0" borderId="0" xfId="0" applyFont="1" applyProtection="1">
      <protection hidden="1"/>
    </xf>
    <xf numFmtId="0" fontId="22" fillId="0" borderId="0" xfId="0" applyFont="1" applyAlignment="1" applyProtection="1">
      <alignment vertical="center"/>
      <protection hidden="1"/>
    </xf>
    <xf numFmtId="0" fontId="29" fillId="0" borderId="0" xfId="0" applyFont="1" applyProtection="1">
      <protection hidden="1"/>
    </xf>
    <xf numFmtId="0" fontId="32" fillId="0" borderId="0" xfId="0" applyFont="1" applyAlignment="1" applyProtection="1">
      <alignment vertical="center"/>
      <protection hidden="1"/>
    </xf>
    <xf numFmtId="0" fontId="5" fillId="0" borderId="1" xfId="0" applyFont="1" applyBorder="1" applyAlignment="1" applyProtection="1">
      <alignment horizontal="center" vertical="center" wrapText="1"/>
      <protection locked="0" hidden="1"/>
    </xf>
    <xf numFmtId="164" fontId="5" fillId="0" borderId="1" xfId="0" applyNumberFormat="1" applyFont="1" applyBorder="1" applyAlignment="1" applyProtection="1">
      <alignment horizontal="center" vertical="center" wrapText="1"/>
      <protection locked="0" hidden="1"/>
    </xf>
    <xf numFmtId="44" fontId="5" fillId="0" borderId="1" xfId="1" applyFont="1" applyBorder="1" applyAlignment="1" applyProtection="1">
      <alignment horizontal="center" vertical="center" wrapText="1"/>
      <protection locked="0" hidden="1"/>
    </xf>
    <xf numFmtId="0" fontId="6" fillId="0" borderId="1" xfId="0" applyFont="1" applyBorder="1" applyAlignment="1" applyProtection="1">
      <alignment horizontal="center" vertical="center" wrapText="1"/>
      <protection locked="0" hidden="1"/>
    </xf>
    <xf numFmtId="44" fontId="6" fillId="0" borderId="1" xfId="1" applyFont="1" applyBorder="1" applyAlignment="1" applyProtection="1">
      <alignment horizontal="center" vertical="center" wrapText="1"/>
      <protection locked="0" hidden="1"/>
    </xf>
    <xf numFmtId="0" fontId="5" fillId="0" borderId="1" xfId="2" applyFont="1" applyBorder="1" applyAlignment="1" applyProtection="1">
      <alignment horizontal="center" vertical="center" wrapText="1"/>
      <protection locked="0" hidden="1"/>
    </xf>
    <xf numFmtId="0" fontId="13" fillId="0" borderId="0" xfId="0" applyFont="1" applyAlignment="1" applyProtection="1">
      <alignment horizontal="right"/>
      <protection hidden="1"/>
    </xf>
    <xf numFmtId="10" fontId="5" fillId="2" borderId="2" xfId="3" applyNumberFormat="1" applyFont="1" applyFill="1" applyBorder="1" applyAlignment="1" applyProtection="1">
      <alignment horizontal="center" vertical="center" wrapText="1"/>
      <protection hidden="1"/>
    </xf>
    <xf numFmtId="0" fontId="4" fillId="6" borderId="1" xfId="0" applyFont="1" applyFill="1" applyBorder="1" applyAlignment="1" applyProtection="1">
      <alignment horizontal="left" vertical="center" wrapText="1"/>
      <protection hidden="1"/>
    </xf>
    <xf numFmtId="44" fontId="4" fillId="6" borderId="1" xfId="0" applyNumberFormat="1" applyFont="1" applyFill="1" applyBorder="1" applyAlignment="1" applyProtection="1">
      <alignment horizontal="left" vertical="center" wrapText="1"/>
      <protection hidden="1"/>
    </xf>
    <xf numFmtId="0" fontId="4" fillId="6" borderId="7" xfId="0" applyFont="1" applyFill="1" applyBorder="1" applyAlignment="1" applyProtection="1">
      <alignment horizontal="left" vertical="center" wrapText="1"/>
      <protection hidden="1"/>
    </xf>
    <xf numFmtId="0" fontId="4" fillId="6" borderId="1" xfId="0" applyFont="1" applyFill="1" applyBorder="1" applyAlignment="1" applyProtection="1">
      <alignment horizontal="center" vertical="center" wrapText="1"/>
      <protection hidden="1"/>
    </xf>
    <xf numFmtId="10" fontId="8" fillId="10" borderId="1" xfId="0" applyNumberFormat="1" applyFont="1" applyFill="1" applyBorder="1" applyAlignment="1" applyProtection="1">
      <alignment horizontal="center" vertical="center"/>
      <protection hidden="1"/>
    </xf>
    <xf numFmtId="10" fontId="6" fillId="2" borderId="2" xfId="3" applyNumberFormat="1" applyFont="1" applyFill="1" applyBorder="1" applyAlignment="1" applyProtection="1">
      <alignment horizontal="center" vertical="center" wrapText="1"/>
      <protection hidden="1"/>
    </xf>
    <xf numFmtId="10" fontId="6" fillId="2" borderId="1" xfId="3" applyNumberFormat="1" applyFont="1" applyFill="1" applyBorder="1" applyAlignment="1" applyProtection="1">
      <alignment horizontal="center" vertical="center" wrapText="1"/>
      <protection hidden="1"/>
    </xf>
    <xf numFmtId="0" fontId="4" fillId="4" borderId="1" xfId="0" applyFont="1" applyFill="1" applyBorder="1" applyAlignment="1" applyProtection="1">
      <alignment vertical="center" wrapText="1"/>
      <protection hidden="1"/>
    </xf>
    <xf numFmtId="0" fontId="4" fillId="4" borderId="1" xfId="0" applyFont="1" applyFill="1" applyBorder="1" applyAlignment="1" applyProtection="1">
      <alignment horizontal="left" vertical="center" wrapText="1"/>
      <protection hidden="1"/>
    </xf>
    <xf numFmtId="0" fontId="4" fillId="4" borderId="7" xfId="0" applyFont="1" applyFill="1" applyBorder="1" applyAlignment="1" applyProtection="1">
      <alignment vertical="center" wrapText="1"/>
      <protection hidden="1"/>
    </xf>
    <xf numFmtId="0" fontId="10" fillId="11" borderId="6" xfId="0" applyFont="1" applyFill="1" applyBorder="1" applyAlignment="1" applyProtection="1">
      <alignment wrapText="1"/>
      <protection hidden="1"/>
    </xf>
    <xf numFmtId="44" fontId="10" fillId="11" borderId="1" xfId="0" applyNumberFormat="1" applyFont="1" applyFill="1" applyBorder="1" applyAlignment="1" applyProtection="1">
      <alignment wrapText="1"/>
      <protection hidden="1"/>
    </xf>
    <xf numFmtId="10" fontId="10" fillId="11" borderId="1" xfId="0" applyNumberFormat="1" applyFont="1" applyFill="1" applyBorder="1" applyAlignment="1" applyProtection="1">
      <alignment horizontal="center"/>
      <protection hidden="1"/>
    </xf>
    <xf numFmtId="0" fontId="24" fillId="7" borderId="1" xfId="0" applyFont="1" applyFill="1" applyBorder="1" applyAlignment="1" applyProtection="1">
      <alignment vertical="center" wrapText="1"/>
      <protection hidden="1"/>
    </xf>
    <xf numFmtId="0" fontId="24" fillId="7" borderId="4" xfId="0" applyFont="1" applyFill="1" applyBorder="1" applyAlignment="1" applyProtection="1">
      <alignment vertical="center" wrapText="1"/>
      <protection hidden="1"/>
    </xf>
    <xf numFmtId="0" fontId="24" fillId="7" borderId="6" xfId="0" applyFont="1" applyFill="1" applyBorder="1" applyAlignment="1" applyProtection="1">
      <alignment vertical="center" wrapText="1"/>
      <protection hidden="1"/>
    </xf>
    <xf numFmtId="0" fontId="25" fillId="12" borderId="2" xfId="0" applyFont="1" applyFill="1" applyBorder="1" applyAlignment="1" applyProtection="1">
      <alignment wrapText="1"/>
      <protection hidden="1"/>
    </xf>
    <xf numFmtId="44" fontId="25" fillId="12" borderId="2" xfId="0" applyNumberFormat="1" applyFont="1" applyFill="1" applyBorder="1" applyAlignment="1" applyProtection="1">
      <alignment wrapText="1"/>
      <protection hidden="1"/>
    </xf>
    <xf numFmtId="10" fontId="10" fillId="12" borderId="1" xfId="0" applyNumberFormat="1" applyFont="1" applyFill="1" applyBorder="1" applyAlignment="1" applyProtection="1">
      <alignment horizontal="center"/>
      <protection hidden="1"/>
    </xf>
    <xf numFmtId="1" fontId="5" fillId="2" borderId="7" xfId="0" applyNumberFormat="1" applyFont="1" applyFill="1" applyBorder="1" applyAlignment="1" applyProtection="1">
      <alignment horizontal="center" vertical="center" wrapText="1"/>
      <protection hidden="1"/>
    </xf>
    <xf numFmtId="1" fontId="8" fillId="10" borderId="1" xfId="0" applyNumberFormat="1" applyFont="1" applyFill="1" applyBorder="1" applyAlignment="1" applyProtection="1">
      <alignment horizontal="center" vertical="center"/>
      <protection hidden="1"/>
    </xf>
    <xf numFmtId="1" fontId="6" fillId="2" borderId="7" xfId="1" applyNumberFormat="1" applyFont="1" applyFill="1" applyBorder="1" applyAlignment="1" applyProtection="1">
      <alignment horizontal="center" vertical="center" wrapText="1"/>
      <protection hidden="1"/>
    </xf>
    <xf numFmtId="1" fontId="10" fillId="11" borderId="7" xfId="0" applyNumberFormat="1" applyFont="1" applyFill="1" applyBorder="1" applyAlignment="1" applyProtection="1">
      <alignment horizontal="center"/>
      <protection hidden="1"/>
    </xf>
    <xf numFmtId="1" fontId="25" fillId="12" borderId="7" xfId="0" applyNumberFormat="1" applyFont="1" applyFill="1" applyBorder="1" applyAlignment="1" applyProtection="1">
      <alignment horizontal="center" wrapText="1"/>
      <protection hidden="1"/>
    </xf>
    <xf numFmtId="0" fontId="35" fillId="0" borderId="0" xfId="0" applyFont="1" applyProtection="1">
      <protection hidden="1"/>
    </xf>
    <xf numFmtId="0" fontId="33" fillId="3" borderId="0" xfId="0" applyFont="1" applyFill="1" applyAlignment="1" applyProtection="1">
      <alignment horizontal="left" vertical="top"/>
      <protection hidden="1"/>
    </xf>
    <xf numFmtId="0" fontId="37" fillId="3" borderId="0" xfId="0" applyFont="1" applyFill="1" applyAlignment="1" applyProtection="1">
      <alignment horizontal="center" vertical="center" wrapText="1"/>
      <protection hidden="1"/>
    </xf>
    <xf numFmtId="0" fontId="26" fillId="3" borderId="0" xfId="0" applyFont="1" applyFill="1" applyProtection="1">
      <protection hidden="1"/>
    </xf>
    <xf numFmtId="0" fontId="20" fillId="8" borderId="0" xfId="0" applyFont="1" applyFill="1" applyAlignment="1" applyProtection="1">
      <alignment wrapText="1"/>
      <protection hidden="1"/>
    </xf>
    <xf numFmtId="0" fontId="20" fillId="8" borderId="0" xfId="0" applyFont="1" applyFill="1" applyAlignment="1" applyProtection="1">
      <alignment vertical="center" wrapText="1"/>
      <protection hidden="1"/>
    </xf>
    <xf numFmtId="0" fontId="5" fillId="0" borderId="1" xfId="1" applyNumberFormat="1" applyFont="1" applyBorder="1" applyAlignment="1" applyProtection="1">
      <alignment horizontal="center" vertical="center" wrapText="1"/>
      <protection locked="0" hidden="1"/>
    </xf>
    <xf numFmtId="0" fontId="6" fillId="0" borderId="1" xfId="1" applyNumberFormat="1" applyFont="1" applyBorder="1" applyAlignment="1" applyProtection="1">
      <alignment horizontal="center" vertical="center" wrapText="1"/>
      <protection locked="0" hidden="1"/>
    </xf>
    <xf numFmtId="0" fontId="28" fillId="3" borderId="0" xfId="0" applyFont="1" applyFill="1" applyAlignment="1" applyProtection="1">
      <alignment horizontal="center" vertical="center" wrapText="1"/>
      <protection hidden="1"/>
    </xf>
    <xf numFmtId="0" fontId="6" fillId="0" borderId="2" xfId="1" applyNumberFormat="1" applyFont="1" applyBorder="1" applyAlignment="1" applyProtection="1">
      <alignment horizontal="center" vertical="center" wrapText="1"/>
      <protection locked="0" hidden="1"/>
    </xf>
    <xf numFmtId="1" fontId="6" fillId="2" borderId="5" xfId="1" applyNumberFormat="1" applyFont="1" applyFill="1" applyBorder="1" applyAlignment="1" applyProtection="1">
      <alignment horizontal="center" vertical="center" wrapText="1"/>
      <protection hidden="1"/>
    </xf>
    <xf numFmtId="10" fontId="25" fillId="12" borderId="1" xfId="0" applyNumberFormat="1" applyFont="1" applyFill="1" applyBorder="1" applyAlignment="1" applyProtection="1">
      <alignment horizontal="center"/>
      <protection hidden="1"/>
    </xf>
    <xf numFmtId="0" fontId="25" fillId="11" borderId="6" xfId="0" applyFont="1" applyFill="1" applyBorder="1" applyAlignment="1" applyProtection="1">
      <alignment vertical="center" wrapText="1"/>
      <protection hidden="1"/>
    </xf>
    <xf numFmtId="44" fontId="25" fillId="11" borderId="1" xfId="0" applyNumberFormat="1" applyFont="1" applyFill="1" applyBorder="1" applyAlignment="1" applyProtection="1">
      <alignment vertical="center" wrapText="1"/>
      <protection hidden="1"/>
    </xf>
    <xf numFmtId="1" fontId="25" fillId="11" borderId="7" xfId="0" applyNumberFormat="1" applyFont="1" applyFill="1" applyBorder="1" applyAlignment="1" applyProtection="1">
      <alignment horizontal="center" vertical="center"/>
      <protection hidden="1"/>
    </xf>
    <xf numFmtId="10" fontId="25" fillId="11" borderId="1" xfId="0" applyNumberFormat="1" applyFont="1" applyFill="1" applyBorder="1" applyAlignment="1" applyProtection="1">
      <alignment horizontal="center" vertical="center"/>
      <protection hidden="1"/>
    </xf>
    <xf numFmtId="0" fontId="19" fillId="10" borderId="1" xfId="0" applyFont="1" applyFill="1" applyBorder="1" applyAlignment="1" applyProtection="1">
      <alignment vertical="center" wrapText="1"/>
      <protection hidden="1"/>
    </xf>
    <xf numFmtId="44" fontId="19" fillId="10" borderId="1" xfId="0" applyNumberFormat="1" applyFont="1" applyFill="1" applyBorder="1" applyAlignment="1" applyProtection="1">
      <alignment vertical="center" wrapText="1"/>
      <protection hidden="1"/>
    </xf>
    <xf numFmtId="1" fontId="19" fillId="10" borderId="1" xfId="0" applyNumberFormat="1" applyFont="1" applyFill="1" applyBorder="1" applyAlignment="1" applyProtection="1">
      <alignment horizontal="center" vertical="center"/>
      <protection hidden="1"/>
    </xf>
    <xf numFmtId="10" fontId="19" fillId="10" borderId="1" xfId="0" applyNumberFormat="1" applyFont="1" applyFill="1" applyBorder="1" applyAlignment="1" applyProtection="1">
      <alignment horizontal="center" vertical="center"/>
      <protection hidden="1"/>
    </xf>
    <xf numFmtId="0" fontId="13" fillId="0" borderId="9" xfId="0" applyFont="1" applyBorder="1" applyAlignment="1" applyProtection="1">
      <alignment horizontal="centerContinuous" wrapText="1"/>
      <protection hidden="1"/>
    </xf>
    <xf numFmtId="0" fontId="34" fillId="3" borderId="0" xfId="0" applyFont="1" applyFill="1" applyAlignment="1" applyProtection="1">
      <alignment horizontal="center" vertical="top" wrapText="1"/>
      <protection hidden="1"/>
    </xf>
    <xf numFmtId="0" fontId="30" fillId="8" borderId="0" xfId="0" applyFont="1" applyFill="1" applyAlignment="1" applyProtection="1">
      <alignment horizontal="center" wrapText="1"/>
      <protection hidden="1"/>
    </xf>
    <xf numFmtId="0" fontId="12" fillId="8" borderId="0" xfId="0" applyFont="1" applyFill="1" applyAlignment="1" applyProtection="1">
      <alignment horizontal="center" vertical="center" wrapText="1"/>
      <protection hidden="1"/>
    </xf>
    <xf numFmtId="0" fontId="20" fillId="8" borderId="0" xfId="0" applyFont="1" applyFill="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36" fillId="5" borderId="0" xfId="0" applyFont="1" applyFill="1" applyAlignment="1" applyProtection="1">
      <alignment horizontal="center" vertical="center"/>
      <protection hidden="1"/>
    </xf>
    <xf numFmtId="0" fontId="34" fillId="8" borderId="0" xfId="0" applyFont="1" applyFill="1" applyAlignment="1" applyProtection="1">
      <alignment horizontal="center" vertical="top" wrapText="1"/>
      <protection hidden="1"/>
    </xf>
    <xf numFmtId="0" fontId="14" fillId="8" borderId="0" xfId="0" applyFont="1" applyFill="1" applyAlignment="1" applyProtection="1">
      <alignment horizontal="center" wrapText="1"/>
      <protection hidden="1"/>
    </xf>
    <xf numFmtId="0" fontId="12" fillId="3" borderId="0" xfId="0" applyFont="1" applyFill="1" applyAlignment="1" applyProtection="1">
      <alignment horizontal="center" vertical="center" wrapText="1"/>
      <protection hidden="1"/>
    </xf>
    <xf numFmtId="0" fontId="39" fillId="9" borderId="0" xfId="0" applyFont="1" applyFill="1" applyAlignment="1" applyProtection="1">
      <alignment horizontal="center" wrapText="1"/>
      <protection hidden="1"/>
    </xf>
    <xf numFmtId="0" fontId="31" fillId="3" borderId="0" xfId="0" applyFont="1" applyFill="1" applyAlignment="1" applyProtection="1">
      <alignment horizontal="center" vertical="center"/>
      <protection hidden="1"/>
    </xf>
    <xf numFmtId="0" fontId="20" fillId="0" borderId="3" xfId="0" applyFont="1" applyBorder="1" applyAlignment="1" applyProtection="1">
      <alignment horizontal="center" vertical="center" wrapText="1"/>
      <protection locked="0" hidden="1"/>
    </xf>
    <xf numFmtId="165" fontId="20" fillId="3" borderId="4" xfId="1" applyNumberFormat="1" applyFont="1" applyFill="1" applyBorder="1" applyAlignment="1" applyProtection="1">
      <alignment horizontal="center" vertical="center" wrapText="1"/>
      <protection locked="0" hidden="1"/>
    </xf>
    <xf numFmtId="0" fontId="15" fillId="9" borderId="1" xfId="0" applyFont="1" applyFill="1" applyBorder="1" applyAlignment="1" applyProtection="1">
      <alignment horizontal="center" vertical="center" wrapText="1"/>
      <protection hidden="1"/>
    </xf>
    <xf numFmtId="0" fontId="15" fillId="9" borderId="1" xfId="0" applyFont="1" applyFill="1" applyBorder="1" applyAlignment="1" applyProtection="1">
      <alignment horizontal="center" vertical="center"/>
      <protection hidden="1"/>
    </xf>
    <xf numFmtId="0" fontId="28" fillId="9" borderId="8" xfId="0" applyFont="1" applyFill="1" applyBorder="1" applyAlignment="1" applyProtection="1">
      <alignment horizontal="justify" vertical="center" wrapText="1"/>
      <protection hidden="1"/>
    </xf>
    <xf numFmtId="0" fontId="28" fillId="9" borderId="0" xfId="0" applyFont="1" applyFill="1" applyAlignment="1" applyProtection="1">
      <alignment horizontal="justify" vertical="center" wrapText="1"/>
      <protection hidden="1"/>
    </xf>
    <xf numFmtId="0" fontId="40" fillId="9" borderId="0" xfId="0" applyFont="1" applyFill="1" applyAlignment="1" applyProtection="1">
      <alignment horizontal="justify" vertical="center" wrapText="1"/>
      <protection hidden="1"/>
    </xf>
    <xf numFmtId="0" fontId="37" fillId="9" borderId="0" xfId="0" applyFont="1" applyFill="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F8D3A6"/>
      <color rgb="FFB5520F"/>
      <color rgb="FFC45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powerPivotData" Target="model/item.data"/><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ocfl.diversitycompliance.com/FrontEnd/searchcertifieddirectory.asp?TN=ocfl"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21954</xdr:rowOff>
    </xdr:from>
    <xdr:to>
      <xdr:col>4</xdr:col>
      <xdr:colOff>1641730</xdr:colOff>
      <xdr:row>6</xdr:row>
      <xdr:rowOff>159477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602525"/>
          <a:ext cx="8209444" cy="157080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CONTRACT AND SUB-CONTRACT GOAL PARTICIPATION</a:t>
          </a:r>
          <a:r>
            <a:rPr lang="en-US" sz="1200" b="1" u="sng" baseline="0">
              <a:solidFill>
                <a:schemeClr val="dk1"/>
              </a:solidFill>
              <a:effectLst/>
              <a:latin typeface="+mn-lt"/>
              <a:ea typeface="+mn-ea"/>
              <a:cs typeface="+mn-cs"/>
            </a:rPr>
            <a:t> </a:t>
          </a:r>
          <a:r>
            <a:rPr lang="en-US" sz="1200" b="1" u="sng">
              <a:solidFill>
                <a:schemeClr val="dk1"/>
              </a:solidFill>
              <a:effectLst/>
              <a:latin typeface="+mn-lt"/>
              <a:ea typeface="+mn-ea"/>
              <a:cs typeface="+mn-cs"/>
            </a:rPr>
            <a:t>SCHEDULE </a:t>
          </a:r>
          <a:br>
            <a:rPr lang="en-US" sz="1100" b="1" u="sng">
              <a:solidFill>
                <a:schemeClr val="dk1"/>
              </a:solidFill>
              <a:effectLst/>
              <a:latin typeface="+mn-lt"/>
              <a:ea typeface="+mn-ea"/>
              <a:cs typeface="+mn-cs"/>
            </a:rPr>
          </a:br>
          <a:r>
            <a:rPr lang="en-US" sz="1100" b="1">
              <a:solidFill>
                <a:schemeClr val="dk1"/>
              </a:solidFill>
              <a:effectLst/>
              <a:latin typeface="+mn-lt"/>
              <a:ea typeface="+mn-ea"/>
              <a:cs typeface="+mn-cs"/>
            </a:rPr>
            <a:t>See: Sec. 17-321 (Contract and subcontract goals), Orange County Code of Ordinances</a:t>
          </a:r>
          <a:br>
            <a:rPr lang="en-US" sz="1100" b="1">
              <a:solidFill>
                <a:schemeClr val="dk1"/>
              </a:solidFill>
              <a:effectLst/>
              <a:latin typeface="+mn-lt"/>
              <a:ea typeface="+mn-ea"/>
              <a:cs typeface="+mn-cs"/>
            </a:rPr>
          </a:br>
          <a:endParaRPr lang="en-US" sz="1200" b="1" u="sng">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354478</xdr:colOff>
      <xdr:row>8</xdr:row>
      <xdr:rowOff>104243</xdr:rowOff>
    </xdr:from>
    <xdr:to>
      <xdr:col>0</xdr:col>
      <xdr:colOff>1146034</xdr:colOff>
      <xdr:row>9</xdr:row>
      <xdr:rowOff>454075</xdr:rowOff>
    </xdr:to>
    <xdr:pic>
      <xdr:nvPicPr>
        <xdr:cNvPr id="10" name="Graphic 9" descr="Internet outline - Click to access https://ocfl.diversitycompliance.com/FrontEnd/searchcertifieddirectory.asp?TN=ocfl&#10;">
          <a:hlinkClick xmlns:r="http://schemas.openxmlformats.org/officeDocument/2006/relationships" r:id="rId1"/>
          <a:extLst>
            <a:ext uri="{FF2B5EF4-FFF2-40B4-BE49-F238E27FC236}">
              <a16:creationId xmlns:a16="http://schemas.microsoft.com/office/drawing/2014/main" id="{D1F157DC-FA41-2268-A0EA-2195ABF1D5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54478" y="2417457"/>
          <a:ext cx="800446" cy="827205"/>
        </a:xfrm>
        <a:prstGeom prst="rect">
          <a:avLst/>
        </a:prstGeom>
      </xdr:spPr>
    </xdr:pic>
    <xdr:clientData/>
  </xdr:twoCellAnchor>
  <xdr:twoCellAnchor>
    <xdr:from>
      <xdr:col>0</xdr:col>
      <xdr:colOff>1140146</xdr:colOff>
      <xdr:row>8</xdr:row>
      <xdr:rowOff>295747</xdr:rowOff>
    </xdr:from>
    <xdr:to>
      <xdr:col>5</xdr:col>
      <xdr:colOff>1451429</xdr:colOff>
      <xdr:row>9</xdr:row>
      <xdr:rowOff>449645</xdr:rowOff>
    </xdr:to>
    <xdr:sp macro="" textlink="">
      <xdr:nvSpPr>
        <xdr:cNvPr id="13" name="TextBox 12">
          <a:hlinkClick xmlns:r="http://schemas.openxmlformats.org/officeDocument/2006/relationships" r:id="rId1"/>
          <a:extLst>
            <a:ext uri="{FF2B5EF4-FFF2-40B4-BE49-F238E27FC236}">
              <a16:creationId xmlns:a16="http://schemas.microsoft.com/office/drawing/2014/main" id="{5C188CD5-692D-708E-3B8B-2F444E851809}"/>
            </a:ext>
          </a:extLst>
        </xdr:cNvPr>
        <xdr:cNvSpPr txBox="1"/>
      </xdr:nvSpPr>
      <xdr:spPr>
        <a:xfrm>
          <a:off x="1140146" y="3189533"/>
          <a:ext cx="8756783" cy="6165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C00000"/>
              </a:solidFill>
            </a:rPr>
            <a:t>CLICK</a:t>
          </a:r>
          <a:r>
            <a:rPr lang="en-US" sz="1100" u="sng" baseline="0">
              <a:solidFill>
                <a:srgbClr val="C00000"/>
              </a:solidFill>
            </a:rPr>
            <a:t> THE ICON FOR RESOURCE ACCESS </a:t>
          </a:r>
          <a:r>
            <a:rPr lang="en-US" sz="1100" u="none" baseline="0">
              <a:solidFill>
                <a:srgbClr val="C00000"/>
              </a:solidFill>
            </a:rPr>
            <a:t>- DIVERSITY COMPLIANCE CERTIFIED VENDOR DIRECTORY </a:t>
          </a:r>
          <a:r>
            <a:rPr lang="en-US" sz="1100">
              <a:solidFill>
                <a:srgbClr val="C00000"/>
              </a:solidFill>
            </a:rPr>
            <a:t>https://ocfl.diversitycompliance.com/FrontEnd/searchcertifieddirectory.asp</a:t>
          </a:r>
        </a:p>
      </xdr:txBody>
    </xdr:sp>
    <xdr:clientData/>
  </xdr:twoCellAnchor>
  <xdr:twoCellAnchor>
    <xdr:from>
      <xdr:col>0</xdr:col>
      <xdr:colOff>108676</xdr:colOff>
      <xdr:row>6</xdr:row>
      <xdr:rowOff>208643</xdr:rowOff>
    </xdr:from>
    <xdr:to>
      <xdr:col>4</xdr:col>
      <xdr:colOff>1530713</xdr:colOff>
      <xdr:row>8</xdr:row>
      <xdr:rowOff>232047</xdr:rowOff>
    </xdr:to>
    <xdr:sp macro="" textlink="">
      <xdr:nvSpPr>
        <xdr:cNvPr id="9" name="TextBox 8">
          <a:extLst>
            <a:ext uri="{FF2B5EF4-FFF2-40B4-BE49-F238E27FC236}">
              <a16:creationId xmlns:a16="http://schemas.microsoft.com/office/drawing/2014/main" id="{8A6C6A4E-2931-9BEE-D58B-EF8D6D166AF7}"/>
            </a:ext>
          </a:extLst>
        </xdr:cNvPr>
        <xdr:cNvSpPr txBox="1"/>
      </xdr:nvSpPr>
      <xdr:spPr>
        <a:xfrm>
          <a:off x="108676" y="2648857"/>
          <a:ext cx="7989751" cy="8035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QUALIFIED SCOPES</a:t>
          </a:r>
          <a:r>
            <a:rPr lang="en-US" sz="1100" b="1" u="sng" baseline="0">
              <a:solidFill>
                <a:schemeClr val="dk1"/>
              </a:solidFill>
              <a:effectLst/>
              <a:latin typeface="+mn-lt"/>
              <a:ea typeface="+mn-ea"/>
              <a:cs typeface="+mn-cs"/>
            </a:rPr>
            <a:t> OF SERVICE</a:t>
          </a:r>
          <a:endParaRPr lang="en-US"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 order for an M/WBE Firm's work to be counted towards the M/WBE utilization goal, such work </a:t>
          </a:r>
          <a:r>
            <a:rPr lang="en-US" sz="1100" b="1" u="sng">
              <a:solidFill>
                <a:schemeClr val="dk1"/>
              </a:solidFill>
              <a:effectLst/>
              <a:latin typeface="+mn-lt"/>
              <a:ea typeface="+mn-ea"/>
              <a:cs typeface="+mn-cs"/>
            </a:rPr>
            <a:t>must fall under the County-certified scope </a:t>
          </a:r>
          <a:r>
            <a:rPr lang="en-US" sz="1100" b="1">
              <a:solidFill>
                <a:schemeClr val="dk1"/>
              </a:solidFill>
              <a:effectLst/>
              <a:latin typeface="+mn-lt"/>
              <a:ea typeface="+mn-ea"/>
              <a:cs typeface="+mn-cs"/>
            </a:rPr>
            <a:t>provided in the M/WBE Firm’s “Certified Business Description”, this</a:t>
          </a:r>
          <a:r>
            <a:rPr lang="en-US" sz="1100" b="1" baseline="0">
              <a:solidFill>
                <a:schemeClr val="dk1"/>
              </a:solidFill>
              <a:effectLst/>
              <a:latin typeface="+mn-lt"/>
              <a:ea typeface="+mn-ea"/>
              <a:cs typeface="+mn-cs"/>
            </a:rPr>
            <a:t> information</a:t>
          </a:r>
          <a:r>
            <a:rPr lang="en-US" sz="1100" b="1">
              <a:solidFill>
                <a:schemeClr val="dk1"/>
              </a:solidFill>
              <a:effectLst/>
              <a:latin typeface="+mn-lt"/>
              <a:ea typeface="+mn-ea"/>
              <a:cs typeface="+mn-cs"/>
            </a:rPr>
            <a:t> can be found in the M/WBE Firm’s “Vendor Certification” profile by use of the web portal below:</a:t>
          </a:r>
          <a:endParaRPr lang="en-US" sz="1100"/>
        </a:p>
      </xdr:txBody>
    </xdr:sp>
    <xdr:clientData/>
  </xdr:twoCellAnchor>
  <xdr:twoCellAnchor>
    <xdr:from>
      <xdr:col>0</xdr:col>
      <xdr:colOff>72571</xdr:colOff>
      <xdr:row>2</xdr:row>
      <xdr:rowOff>653143</xdr:rowOff>
    </xdr:from>
    <xdr:to>
      <xdr:col>4</xdr:col>
      <xdr:colOff>1716841</xdr:colOff>
      <xdr:row>6</xdr:row>
      <xdr:rowOff>259080</xdr:rowOff>
    </xdr:to>
    <xdr:sp macro="" textlink="">
      <xdr:nvSpPr>
        <xdr:cNvPr id="37" name="TextBox 36">
          <a:extLst>
            <a:ext uri="{FF2B5EF4-FFF2-40B4-BE49-F238E27FC236}">
              <a16:creationId xmlns:a16="http://schemas.microsoft.com/office/drawing/2014/main" id="{72EAC356-4CEA-4A9B-BE3D-4F3BF037E89C}"/>
            </a:ext>
          </a:extLst>
        </xdr:cNvPr>
        <xdr:cNvSpPr txBox="1"/>
      </xdr:nvSpPr>
      <xdr:spPr>
        <a:xfrm>
          <a:off x="72571" y="1233714"/>
          <a:ext cx="8211984" cy="146558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Directions:</a:t>
          </a:r>
          <a:r>
            <a:rPr lang="en-US" sz="1100">
              <a:solidFill>
                <a:schemeClr val="dk1"/>
              </a:solidFill>
              <a:effectLst/>
              <a:latin typeface="+mn-lt"/>
              <a:ea typeface="+mn-ea"/>
              <a:cs typeface="+mn-cs"/>
            </a:rPr>
            <a:t>  List </a:t>
          </a:r>
          <a:r>
            <a:rPr lang="en-US" sz="1100" b="1" u="sng">
              <a:solidFill>
                <a:schemeClr val="dk1"/>
              </a:solidFill>
              <a:effectLst/>
              <a:latin typeface="+mn-lt"/>
              <a:ea typeface="+mn-ea"/>
              <a:cs typeface="+mn-cs"/>
            </a:rPr>
            <a:t>all</a:t>
          </a:r>
          <a:r>
            <a:rPr lang="en-US" sz="1100">
              <a:solidFill>
                <a:schemeClr val="dk1"/>
              </a:solidFill>
              <a:effectLst/>
              <a:latin typeface="+mn-lt"/>
              <a:ea typeface="+mn-ea"/>
              <a:cs typeface="+mn-cs"/>
            </a:rPr>
            <a:t> work to be performed with the Contractor’s own workforce; List </a:t>
          </a:r>
          <a:r>
            <a:rPr lang="en-US" sz="1100" b="1" u="sng">
              <a:solidFill>
                <a:schemeClr val="dk1"/>
              </a:solidFill>
              <a:effectLst/>
              <a:latin typeface="+mn-lt"/>
              <a:ea typeface="+mn-ea"/>
              <a:cs typeface="+mn-cs"/>
            </a:rPr>
            <a:t>all</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proposed Sub-contractors </a:t>
          </a:r>
          <a:r>
            <a:rPr lang="en-US" sz="1100" b="1" u="sng">
              <a:solidFill>
                <a:schemeClr val="dk1"/>
              </a:solidFill>
              <a:effectLst/>
              <a:latin typeface="+mn-lt"/>
              <a:ea typeface="+mn-ea"/>
              <a:cs typeface="+mn-cs"/>
            </a:rPr>
            <a:t>and Suppliers</a:t>
          </a:r>
          <a:r>
            <a:rPr lang="en-US" sz="1100">
              <a:solidFill>
                <a:schemeClr val="dk1"/>
              </a:solidFill>
              <a:effectLst/>
              <a:latin typeface="+mn-lt"/>
              <a:ea typeface="+mn-ea"/>
              <a:cs typeface="+mn-cs"/>
            </a:rPr>
            <a:t> to be used, </a:t>
          </a:r>
          <a:r>
            <a:rPr lang="en-US" sz="1100" b="1" u="sng">
              <a:solidFill>
                <a:schemeClr val="dk1"/>
              </a:solidFill>
              <a:effectLst/>
              <a:latin typeface="+mn-lt"/>
              <a:ea typeface="+mn-ea"/>
              <a:cs typeface="+mn-cs"/>
            </a:rPr>
            <a:t>including all M/WBE and non-M/WBE firms</a:t>
          </a:r>
          <a:endParaRPr lang="en-US" sz="1100" b="0" u="none">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IMPORTANT</a:t>
          </a:r>
          <a:r>
            <a:rPr lang="en-US" sz="1100" u="none">
              <a:solidFill>
                <a:schemeClr val="dk1"/>
              </a:solidFill>
              <a:effectLst/>
              <a:latin typeface="+mn-lt"/>
              <a:ea typeface="+mn-ea"/>
              <a:cs typeface="+mn-cs"/>
            </a:rPr>
            <a:t>: </a:t>
          </a:r>
          <a:r>
            <a:rPr lang="en-US" sz="1100" b="1">
              <a:solidFill>
                <a:schemeClr val="dk1"/>
              </a:solidFill>
              <a:effectLst/>
              <a:latin typeface="+mn-lt"/>
              <a:ea typeface="+mn-ea"/>
              <a:cs typeface="+mn-cs"/>
            </a:rPr>
            <a:t>By</a:t>
          </a:r>
          <a:r>
            <a:rPr lang="en-US" sz="1100" b="1" baseline="0">
              <a:solidFill>
                <a:schemeClr val="dk1"/>
              </a:solidFill>
              <a:effectLst/>
              <a:latin typeface="+mn-lt"/>
              <a:ea typeface="+mn-ea"/>
              <a:cs typeface="+mn-cs"/>
            </a:rPr>
            <a:t> submission of this form the Contractor confirms that all listed sub-contractors and suppliers are advised of the scope and dollar values attributed to them on this form. </a:t>
          </a:r>
          <a:r>
            <a:rPr lang="en-US" sz="1100">
              <a:solidFill>
                <a:schemeClr val="dk1"/>
              </a:solidFill>
              <a:effectLst/>
              <a:latin typeface="+mn-lt"/>
              <a:ea typeface="+mn-ea"/>
              <a:cs typeface="+mn-cs"/>
            </a:rPr>
            <a:t>Contractors are encouraged to maintain contact with all MBE, WBE or M/WBE sub-contractors and suppliers listed herein throughout this solicitation process. If recommended for award, the timely submission of sub-agreements (if applicable) will be required to demonstrate program compliance prior to contract execution. </a:t>
          </a:r>
          <a:endParaRPr lang="en-US" sz="1200" b="1" u="sng">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cfl.diversitycompliance.com/FrontEnd/searchcertifieddirectory.asp?TN=ocf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EA4-99FD-473F-9DA5-14E538FED1CE}">
  <sheetPr codeName="Sheet1">
    <pageSetUpPr fitToPage="1"/>
  </sheetPr>
  <dimension ref="A1:M189"/>
  <sheetViews>
    <sheetView showGridLines="0" tabSelected="1" zoomScaleNormal="100" zoomScaleSheetLayoutView="40" workbookViewId="0">
      <selection activeCell="T164" sqref="T164"/>
    </sheetView>
  </sheetViews>
  <sheetFormatPr defaultColWidth="8.7109375" defaultRowHeight="14.25" x14ac:dyDescent="0.2"/>
  <cols>
    <col min="1" max="1" width="25.7109375" style="2" customWidth="1"/>
    <col min="2" max="2" width="27.28515625" style="3" customWidth="1"/>
    <col min="3" max="3" width="20" style="3" customWidth="1"/>
    <col min="4" max="4" width="22.7109375" style="3" customWidth="1"/>
    <col min="5" max="5" width="27.42578125" style="3" customWidth="1"/>
    <col min="6" max="6" width="29.42578125" style="3" customWidth="1"/>
    <col min="7" max="7" width="22.140625" style="3" customWidth="1"/>
    <col min="8" max="8" width="22.140625" style="3" hidden="1" customWidth="1"/>
    <col min="9" max="9" width="8.85546875" style="2" hidden="1" customWidth="1"/>
    <col min="10" max="10" width="8.85546875" style="8" hidden="1" customWidth="1"/>
    <col min="11" max="11" width="22.140625" style="2" customWidth="1"/>
    <col min="12" max="13" width="8.85546875" style="2" customWidth="1"/>
    <col min="14" max="16384" width="8.7109375" style="2"/>
  </cols>
  <sheetData>
    <row r="1" spans="1:13" s="41" customFormat="1" ht="66.599999999999994" customHeight="1" x14ac:dyDescent="0.35">
      <c r="A1" s="109" t="s">
        <v>45</v>
      </c>
      <c r="B1" s="109"/>
      <c r="C1" s="109"/>
      <c r="D1" s="109"/>
      <c r="E1" s="109"/>
      <c r="F1" s="109"/>
      <c r="G1" s="109"/>
      <c r="H1" s="109"/>
      <c r="I1" s="109"/>
      <c r="J1" s="109"/>
      <c r="K1" s="109"/>
      <c r="L1" s="109"/>
      <c r="M1" s="109"/>
    </row>
    <row r="2" spans="1:13" s="81" customFormat="1" ht="8.4499999999999993" hidden="1" customHeight="1" x14ac:dyDescent="0.35">
      <c r="A2" s="80"/>
      <c r="B2" s="80"/>
      <c r="C2" s="80"/>
      <c r="D2" s="80"/>
      <c r="E2" s="80"/>
      <c r="F2" s="80"/>
      <c r="G2" s="80"/>
      <c r="H2" s="80"/>
      <c r="I2" s="80"/>
      <c r="J2" s="80"/>
    </row>
    <row r="3" spans="1:13" ht="54" customHeight="1" x14ac:dyDescent="0.2">
      <c r="F3" s="108" t="s">
        <v>30</v>
      </c>
      <c r="G3" s="108"/>
      <c r="H3" s="108"/>
      <c r="I3" s="108"/>
      <c r="J3" s="108"/>
      <c r="K3" s="108"/>
      <c r="L3" s="108"/>
      <c r="M3" s="108"/>
    </row>
    <row r="4" spans="1:13" ht="30.6" customHeight="1" x14ac:dyDescent="0.2">
      <c r="A4" s="4"/>
      <c r="B4" s="5"/>
      <c r="C4" s="5"/>
      <c r="E4" s="5"/>
      <c r="F4" s="6" t="s">
        <v>0</v>
      </c>
      <c r="G4" s="111"/>
      <c r="H4" s="111"/>
      <c r="I4" s="111"/>
      <c r="J4" s="111"/>
      <c r="K4" s="111"/>
      <c r="L4" s="111"/>
      <c r="M4" s="111"/>
    </row>
    <row r="5" spans="1:13" ht="30.6" customHeight="1" x14ac:dyDescent="0.2">
      <c r="A5" s="4"/>
      <c r="B5" s="5"/>
      <c r="C5" s="5"/>
      <c r="E5" s="5"/>
      <c r="F5" s="6" t="s">
        <v>1</v>
      </c>
      <c r="G5" s="111"/>
      <c r="H5" s="111"/>
      <c r="I5" s="111"/>
      <c r="J5" s="111"/>
      <c r="K5" s="111"/>
      <c r="L5" s="111"/>
      <c r="M5" s="111"/>
    </row>
    <row r="6" spans="1:13" ht="30.6" customHeight="1" x14ac:dyDescent="0.2">
      <c r="A6" s="4"/>
      <c r="B6" s="5"/>
      <c r="C6" s="5"/>
      <c r="E6" s="5"/>
      <c r="F6" s="6" t="s">
        <v>2</v>
      </c>
      <c r="G6" s="111"/>
      <c r="H6" s="111"/>
      <c r="I6" s="111"/>
      <c r="J6" s="111"/>
      <c r="K6" s="111"/>
      <c r="L6" s="111"/>
      <c r="M6" s="111"/>
    </row>
    <row r="7" spans="1:13" ht="30.6" customHeight="1" x14ac:dyDescent="0.2">
      <c r="A7" s="4"/>
      <c r="B7" s="5"/>
      <c r="C7" s="5"/>
      <c r="E7" s="5"/>
      <c r="F7" s="6" t="s">
        <v>3</v>
      </c>
      <c r="G7" s="111"/>
      <c r="H7" s="111"/>
      <c r="I7" s="111"/>
      <c r="J7" s="111"/>
      <c r="K7" s="111"/>
      <c r="L7" s="111"/>
      <c r="M7" s="111"/>
    </row>
    <row r="8" spans="1:13" ht="30.6" customHeight="1" x14ac:dyDescent="0.2">
      <c r="A8" s="4"/>
      <c r="B8" s="5"/>
      <c r="C8" s="5"/>
      <c r="E8" s="5"/>
      <c r="F8" s="6" t="s">
        <v>4</v>
      </c>
      <c r="G8" s="112"/>
      <c r="H8" s="112"/>
      <c r="I8" s="112"/>
      <c r="J8" s="112"/>
      <c r="K8" s="112"/>
      <c r="L8" s="112"/>
      <c r="M8" s="112"/>
    </row>
    <row r="9" spans="1:13" ht="36.6" customHeight="1" x14ac:dyDescent="0.2">
      <c r="A9" s="4"/>
      <c r="C9" s="5"/>
      <c r="E9" s="5"/>
      <c r="F9" s="79" t="s">
        <v>46</v>
      </c>
      <c r="G9" s="7"/>
      <c r="H9" s="7"/>
      <c r="I9" s="7"/>
    </row>
    <row r="10" spans="1:13" ht="45.6" customHeight="1" x14ac:dyDescent="0.2">
      <c r="A10" s="4"/>
      <c r="C10" s="5"/>
      <c r="E10" s="5"/>
      <c r="F10" s="7"/>
      <c r="G10" s="7"/>
      <c r="H10" s="7"/>
      <c r="I10" s="7"/>
    </row>
    <row r="11" spans="1:13" s="11" customFormat="1" ht="47.45" customHeight="1" x14ac:dyDescent="0.25">
      <c r="A11" s="119" t="s">
        <v>31</v>
      </c>
      <c r="B11" s="119"/>
      <c r="C11" s="119"/>
      <c r="D11" s="119"/>
      <c r="E11" s="119"/>
      <c r="F11" s="119"/>
      <c r="G11" s="119"/>
      <c r="H11" s="9"/>
      <c r="I11" s="9"/>
      <c r="J11" s="10"/>
      <c r="K11" s="113" t="s">
        <v>37</v>
      </c>
      <c r="L11" s="114"/>
      <c r="M11" s="114"/>
    </row>
    <row r="12" spans="1:13" s="12" customFormat="1" ht="34.9" customHeight="1" x14ac:dyDescent="0.25">
      <c r="A12" s="54" t="s">
        <v>17</v>
      </c>
      <c r="B12" s="54" t="s">
        <v>18</v>
      </c>
      <c r="C12" s="54" t="s">
        <v>22</v>
      </c>
      <c r="D12" s="54" t="s">
        <v>5</v>
      </c>
      <c r="E12" s="54" t="s">
        <v>6</v>
      </c>
      <c r="F12" s="54" t="s">
        <v>23</v>
      </c>
      <c r="G12" s="55" t="s">
        <v>8</v>
      </c>
      <c r="H12" s="55" t="s">
        <v>28</v>
      </c>
      <c r="I12" s="56" t="s">
        <v>10</v>
      </c>
      <c r="J12" s="57" t="s">
        <v>26</v>
      </c>
      <c r="K12" s="55" t="s">
        <v>28</v>
      </c>
      <c r="L12" s="56" t="s">
        <v>10</v>
      </c>
      <c r="M12" s="57" t="s">
        <v>26</v>
      </c>
    </row>
    <row r="13" spans="1:13" s="13" customFormat="1" ht="34.9" customHeight="1" x14ac:dyDescent="0.25">
      <c r="A13" s="46"/>
      <c r="B13" s="46"/>
      <c r="C13" s="47"/>
      <c r="D13" s="47"/>
      <c r="E13" s="84"/>
      <c r="F13" s="49"/>
      <c r="G13" s="48"/>
      <c r="H13" s="1" t="str">
        <f>IF(OR('CONTRACT AND SUB-CONTRACT'!$F13="",'CONTRACT AND SUB-CONTRACT'!$F13="NONE",'CONTRACT AND SUB-CONTRACT'!$F13="Service-Disabled Veteran Business Enterprise (SDVBE)"),"",'CONTRACT AND SUB-CONTRACT'!$G13)</f>
        <v/>
      </c>
      <c r="I13" s="73" t="str">
        <f>IF('CONTRACT AND SUB-CONTRACT'!$F13="Service-Disabled Veteran Business Enterprise (SDVBE)",1,"")</f>
        <v/>
      </c>
      <c r="J13" s="53">
        <f>IF(K13="",0,IF($G$8="","",'CONTRACT AND SUB-CONTRACT'!$G13/$G$8))</f>
        <v>0</v>
      </c>
      <c r="K13" s="1" t="str">
        <f>IF(OR('CONTRACT AND SUB-CONTRACT'!$F13="",'CONTRACT AND SUB-CONTRACT'!$F13="NONE",'CONTRACT AND SUB-CONTRACT'!$F13="Service-Disabled Veteran Business Enterprise (SDVBE)"),"",'CONTRACT AND SUB-CONTRACT'!$G13)</f>
        <v/>
      </c>
      <c r="L13" s="73" t="str">
        <f>IF('CONTRACT AND SUB-CONTRACT'!$F13="Service-Disabled Veteran Business Enterprise (SDVBE)",1,"")</f>
        <v/>
      </c>
      <c r="M13" s="53" t="str">
        <f>IF(G13="","",IF($G$8="","",'CONTRACT AND SUB-CONTRACT'!$G13/$G$8))</f>
        <v/>
      </c>
    </row>
    <row r="14" spans="1:13" s="13" customFormat="1" ht="34.9" customHeight="1" x14ac:dyDescent="0.25">
      <c r="A14" s="46"/>
      <c r="B14" s="46"/>
      <c r="C14" s="47"/>
      <c r="D14" s="47"/>
      <c r="E14" s="84"/>
      <c r="F14" s="49"/>
      <c r="G14" s="48"/>
      <c r="H14" s="1" t="str">
        <f>IF(OR('CONTRACT AND SUB-CONTRACT'!$F14="",'CONTRACT AND SUB-CONTRACT'!$F14="NONE",'CONTRACT AND SUB-CONTRACT'!$F14="Service-Disabled Veteran Business Enterprise (SDVBE)"),"",'CONTRACT AND SUB-CONTRACT'!$G14)</f>
        <v/>
      </c>
      <c r="I14" s="73" t="str">
        <f>IF('CONTRACT AND SUB-CONTRACT'!$F14="Service-Disabled Veteran Business Enterprise (SDVBE)",1,"")</f>
        <v/>
      </c>
      <c r="J14" s="53">
        <f>IF(K14="",0,IF($G$8="","",'CONTRACT AND SUB-CONTRACT'!$G14/$G$8))</f>
        <v>0</v>
      </c>
      <c r="K14" s="1" t="str">
        <f>IF(OR('CONTRACT AND SUB-CONTRACT'!$F14="",'CONTRACT AND SUB-CONTRACT'!$F14="NONE",'CONTRACT AND SUB-CONTRACT'!$F14="Service-Disabled Veteran Business Enterprise (SDVBE)"),"",'CONTRACT AND SUB-CONTRACT'!$G14)</f>
        <v/>
      </c>
      <c r="L14" s="73" t="str">
        <f>IF('CONTRACT AND SUB-CONTRACT'!$F14="Service-Disabled Veteran Business Enterprise (SDVBE)",1,"")</f>
        <v/>
      </c>
      <c r="M14" s="53" t="str">
        <f>IF(G14="","",IF($G$8="","",'CONTRACT AND SUB-CONTRACT'!$G14/$G$8))</f>
        <v/>
      </c>
    </row>
    <row r="15" spans="1:13" s="13" customFormat="1" ht="34.9" customHeight="1" x14ac:dyDescent="0.25">
      <c r="A15" s="46"/>
      <c r="B15" s="46"/>
      <c r="C15" s="47"/>
      <c r="D15" s="47"/>
      <c r="E15" s="84"/>
      <c r="F15" s="49"/>
      <c r="G15" s="48"/>
      <c r="H15" s="1" t="str">
        <f>IF(OR('CONTRACT AND SUB-CONTRACT'!$F15="",'CONTRACT AND SUB-CONTRACT'!$F15="NONE",'CONTRACT AND SUB-CONTRACT'!$F15="Service-Disabled Veteran Business Enterprise (SDVBE)"),"",'CONTRACT AND SUB-CONTRACT'!$G15)</f>
        <v/>
      </c>
      <c r="I15" s="73" t="str">
        <f>IF('CONTRACT AND SUB-CONTRACT'!$F15="Service-Disabled Veteran Business Enterprise (SDVBE)",1,"")</f>
        <v/>
      </c>
      <c r="J15" s="53">
        <f>IF(K15="",0,IF($G$8="","",'CONTRACT AND SUB-CONTRACT'!$G15/$G$8))</f>
        <v>0</v>
      </c>
      <c r="K15" s="1" t="str">
        <f>IF(OR('CONTRACT AND SUB-CONTRACT'!$F15="",'CONTRACT AND SUB-CONTRACT'!$F15="NONE",'CONTRACT AND SUB-CONTRACT'!$F15="Service-Disabled Veteran Business Enterprise (SDVBE)"),"",'CONTRACT AND SUB-CONTRACT'!$G15)</f>
        <v/>
      </c>
      <c r="L15" s="73" t="str">
        <f>IF('CONTRACT AND SUB-CONTRACT'!$F15="Service-Disabled Veteran Business Enterprise (SDVBE)",1,"")</f>
        <v/>
      </c>
      <c r="M15" s="53" t="str">
        <f>IF(G15="","",IF($G$8="","",'CONTRACT AND SUB-CONTRACT'!$G15/$G$8))</f>
        <v/>
      </c>
    </row>
    <row r="16" spans="1:13" s="13" customFormat="1" ht="34.9" customHeight="1" x14ac:dyDescent="0.25">
      <c r="A16" s="46"/>
      <c r="B16" s="46"/>
      <c r="C16" s="47"/>
      <c r="D16" s="47"/>
      <c r="E16" s="84"/>
      <c r="F16" s="49"/>
      <c r="G16" s="48"/>
      <c r="H16" s="1" t="str">
        <f>IF(OR('CONTRACT AND SUB-CONTRACT'!$F16="",'CONTRACT AND SUB-CONTRACT'!$F16="NONE",'CONTRACT AND SUB-CONTRACT'!$F16="Service-Disabled Veteran Business Enterprise (SDVBE)"),"",'CONTRACT AND SUB-CONTRACT'!$G16)</f>
        <v/>
      </c>
      <c r="I16" s="73" t="str">
        <f>IF('CONTRACT AND SUB-CONTRACT'!$F16="Service-Disabled Veteran Business Enterprise (SDVBE)",1,"")</f>
        <v/>
      </c>
      <c r="J16" s="53">
        <f>IF(K16="",0,IF($G$8="","",'CONTRACT AND SUB-CONTRACT'!$G16/$G$8))</f>
        <v>0</v>
      </c>
      <c r="K16" s="1" t="str">
        <f>IF(OR('CONTRACT AND SUB-CONTRACT'!$F16="",'CONTRACT AND SUB-CONTRACT'!$F16="NONE",'CONTRACT AND SUB-CONTRACT'!$F16="Service-Disabled Veteran Business Enterprise (SDVBE)"),"",'CONTRACT AND SUB-CONTRACT'!$G16)</f>
        <v/>
      </c>
      <c r="L16" s="73" t="str">
        <f>IF('CONTRACT AND SUB-CONTRACT'!$F16="Service-Disabled Veteran Business Enterprise (SDVBE)",1,"")</f>
        <v/>
      </c>
      <c r="M16" s="53" t="str">
        <f>IF(G16="","",IF($G$8="","",'CONTRACT AND SUB-CONTRACT'!$G16/$G$8))</f>
        <v/>
      </c>
    </row>
    <row r="17" spans="1:13" s="13" customFormat="1" ht="34.9" customHeight="1" x14ac:dyDescent="0.25">
      <c r="A17" s="46"/>
      <c r="B17" s="46"/>
      <c r="C17" s="47"/>
      <c r="D17" s="47"/>
      <c r="E17" s="84"/>
      <c r="F17" s="49"/>
      <c r="G17" s="48"/>
      <c r="H17" s="1" t="str">
        <f>IF(OR('CONTRACT AND SUB-CONTRACT'!$F17="",'CONTRACT AND SUB-CONTRACT'!$F17="NONE",'CONTRACT AND SUB-CONTRACT'!$F17="Service-Disabled Veteran Business Enterprise (SDVBE)"),"",'CONTRACT AND SUB-CONTRACT'!$G17)</f>
        <v/>
      </c>
      <c r="I17" s="73" t="str">
        <f>IF('CONTRACT AND SUB-CONTRACT'!$F17="Service-Disabled Veteran Business Enterprise (SDVBE)",1,"")</f>
        <v/>
      </c>
      <c r="J17" s="53">
        <f>IF(K17="",0,IF($G$8="","",'CONTRACT AND SUB-CONTRACT'!$G17/$G$8))</f>
        <v>0</v>
      </c>
      <c r="K17" s="1" t="str">
        <f>IF(OR('CONTRACT AND SUB-CONTRACT'!$F17="",'CONTRACT AND SUB-CONTRACT'!$F17="NONE",'CONTRACT AND SUB-CONTRACT'!$F17="Service-Disabled Veteran Business Enterprise (SDVBE)"),"",'CONTRACT AND SUB-CONTRACT'!$G17)</f>
        <v/>
      </c>
      <c r="L17" s="73" t="str">
        <f>IF('CONTRACT AND SUB-CONTRACT'!$F17="Service-Disabled Veteran Business Enterprise (SDVBE)",1,"")</f>
        <v/>
      </c>
      <c r="M17" s="53" t="str">
        <f>IF(G17="","",IF($G$8="","",'CONTRACT AND SUB-CONTRACT'!$G17/$G$8))</f>
        <v/>
      </c>
    </row>
    <row r="18" spans="1:13" s="13" customFormat="1" ht="34.9" customHeight="1" x14ac:dyDescent="0.25">
      <c r="A18" s="46"/>
      <c r="B18" s="46"/>
      <c r="C18" s="47"/>
      <c r="D18" s="47"/>
      <c r="E18" s="84"/>
      <c r="F18" s="49"/>
      <c r="G18" s="48"/>
      <c r="H18" s="1" t="str">
        <f>IF(OR('CONTRACT AND SUB-CONTRACT'!$F18="",'CONTRACT AND SUB-CONTRACT'!$F18="NONE",'CONTRACT AND SUB-CONTRACT'!$F18="Service-Disabled Veteran Business Enterprise (SDVBE)"),"",'CONTRACT AND SUB-CONTRACT'!$G18)</f>
        <v/>
      </c>
      <c r="I18" s="73" t="str">
        <f>IF('CONTRACT AND SUB-CONTRACT'!$F18="Service-Disabled Veteran Business Enterprise (SDVBE)",1,"")</f>
        <v/>
      </c>
      <c r="J18" s="53">
        <f>IF(K18="",0,IF($G$8="","",'CONTRACT AND SUB-CONTRACT'!$G18/$G$8))</f>
        <v>0</v>
      </c>
      <c r="K18" s="1" t="str">
        <f>IF(OR('CONTRACT AND SUB-CONTRACT'!$F18="",'CONTRACT AND SUB-CONTRACT'!$F18="NONE",'CONTRACT AND SUB-CONTRACT'!$F18="Service-Disabled Veteran Business Enterprise (SDVBE)"),"",'CONTRACT AND SUB-CONTRACT'!$G18)</f>
        <v/>
      </c>
      <c r="L18" s="73" t="str">
        <f>IF('CONTRACT AND SUB-CONTRACT'!$F18="Service-Disabled Veteran Business Enterprise (SDVBE)",1,"")</f>
        <v/>
      </c>
      <c r="M18" s="53" t="str">
        <f>IF(G18="","",IF($G$8="","",'CONTRACT AND SUB-CONTRACT'!$G18/$G$8))</f>
        <v/>
      </c>
    </row>
    <row r="19" spans="1:13" s="13" customFormat="1" ht="34.9" customHeight="1" x14ac:dyDescent="0.25">
      <c r="A19" s="46"/>
      <c r="B19" s="46"/>
      <c r="C19" s="47"/>
      <c r="D19" s="47"/>
      <c r="E19" s="84"/>
      <c r="F19" s="49"/>
      <c r="G19" s="48"/>
      <c r="H19" s="1" t="str">
        <f>IF(OR('CONTRACT AND SUB-CONTRACT'!$F19="",'CONTRACT AND SUB-CONTRACT'!$F19="NONE",'CONTRACT AND SUB-CONTRACT'!$F19="Service-Disabled Veteran Business Enterprise (SDVBE)"),"",'CONTRACT AND SUB-CONTRACT'!$G19)</f>
        <v/>
      </c>
      <c r="I19" s="73" t="str">
        <f>IF('CONTRACT AND SUB-CONTRACT'!$F19="Service-Disabled Veteran Business Enterprise (SDVBE)",1,"")</f>
        <v/>
      </c>
      <c r="J19" s="53">
        <f>IF(K19="",0,IF($G$8="","",'CONTRACT AND SUB-CONTRACT'!$G19/$G$8))</f>
        <v>0</v>
      </c>
      <c r="K19" s="1" t="str">
        <f>IF(OR('CONTRACT AND SUB-CONTRACT'!$F19="",'CONTRACT AND SUB-CONTRACT'!$F19="NONE",'CONTRACT AND SUB-CONTRACT'!$F19="Service-Disabled Veteran Business Enterprise (SDVBE)"),"",'CONTRACT AND SUB-CONTRACT'!$G19)</f>
        <v/>
      </c>
      <c r="L19" s="73" t="str">
        <f>IF('CONTRACT AND SUB-CONTRACT'!$F19="Service-Disabled Veteran Business Enterprise (SDVBE)",1,"")</f>
        <v/>
      </c>
      <c r="M19" s="53" t="str">
        <f>IF(G19="","",IF($G$8="","",'CONTRACT AND SUB-CONTRACT'!$G19/$G$8))</f>
        <v/>
      </c>
    </row>
    <row r="20" spans="1:13" s="13" customFormat="1" ht="34.9" customHeight="1" x14ac:dyDescent="0.25">
      <c r="A20" s="46"/>
      <c r="B20" s="46"/>
      <c r="C20" s="47"/>
      <c r="D20" s="47"/>
      <c r="E20" s="84"/>
      <c r="F20" s="49"/>
      <c r="G20" s="48"/>
      <c r="H20" s="1" t="str">
        <f>IF(OR('CONTRACT AND SUB-CONTRACT'!$F20="",'CONTRACT AND SUB-CONTRACT'!$F20="NONE",'CONTRACT AND SUB-CONTRACT'!$F20="Service-Disabled Veteran Business Enterprise (SDVBE)"),"",'CONTRACT AND SUB-CONTRACT'!$G20)</f>
        <v/>
      </c>
      <c r="I20" s="73" t="str">
        <f>IF('CONTRACT AND SUB-CONTRACT'!$F20="Service-Disabled Veteran Business Enterprise (SDVBE)",1,"")</f>
        <v/>
      </c>
      <c r="J20" s="53">
        <f>IF(K20="",0,IF($G$8="","",'CONTRACT AND SUB-CONTRACT'!$G20/$G$8))</f>
        <v>0</v>
      </c>
      <c r="K20" s="1" t="str">
        <f>IF(OR('CONTRACT AND SUB-CONTRACT'!$F20="",'CONTRACT AND SUB-CONTRACT'!$F20="NONE",'CONTRACT AND SUB-CONTRACT'!$F20="Service-Disabled Veteran Business Enterprise (SDVBE)"),"",'CONTRACT AND SUB-CONTRACT'!$G20)</f>
        <v/>
      </c>
      <c r="L20" s="73" t="str">
        <f>IF('CONTRACT AND SUB-CONTRACT'!$F20="Service-Disabled Veteran Business Enterprise (SDVBE)",1,"")</f>
        <v/>
      </c>
      <c r="M20" s="53" t="str">
        <f>IF(G20="","",IF($G$8="","",'CONTRACT AND SUB-CONTRACT'!$G20/$G$8))</f>
        <v/>
      </c>
    </row>
    <row r="21" spans="1:13" s="13" customFormat="1" ht="34.9" customHeight="1" x14ac:dyDescent="0.25">
      <c r="A21" s="46"/>
      <c r="B21" s="46"/>
      <c r="C21" s="47"/>
      <c r="D21" s="47"/>
      <c r="E21" s="84"/>
      <c r="F21" s="49"/>
      <c r="G21" s="48"/>
      <c r="H21" s="1" t="str">
        <f>IF(OR('CONTRACT AND SUB-CONTRACT'!$F21="",'CONTRACT AND SUB-CONTRACT'!$F21="NONE",'CONTRACT AND SUB-CONTRACT'!$F21="Service-Disabled Veteran Business Enterprise (SDVBE)"),"",'CONTRACT AND SUB-CONTRACT'!$G21)</f>
        <v/>
      </c>
      <c r="I21" s="73" t="str">
        <f>IF('CONTRACT AND SUB-CONTRACT'!$F21="Service-Disabled Veteran Business Enterprise (SDVBE)",1,"")</f>
        <v/>
      </c>
      <c r="J21" s="53">
        <f>IF(K21="",0,IF($G$8="","",'CONTRACT AND SUB-CONTRACT'!$G21/$G$8))</f>
        <v>0</v>
      </c>
      <c r="K21" s="1" t="str">
        <f>IF(OR('CONTRACT AND SUB-CONTRACT'!$F21="",'CONTRACT AND SUB-CONTRACT'!$F21="NONE",'CONTRACT AND SUB-CONTRACT'!$F21="Service-Disabled Veteran Business Enterprise (SDVBE)"),"",'CONTRACT AND SUB-CONTRACT'!$G21)</f>
        <v/>
      </c>
      <c r="L21" s="73" t="str">
        <f>IF('CONTRACT AND SUB-CONTRACT'!$F21="Service-Disabled Veteran Business Enterprise (SDVBE)",1,"")</f>
        <v/>
      </c>
      <c r="M21" s="53" t="str">
        <f>IF(G21="","",IF($G$8="","",'CONTRACT AND SUB-CONTRACT'!$G21/$G$8))</f>
        <v/>
      </c>
    </row>
    <row r="22" spans="1:13" s="13" customFormat="1" ht="34.9" customHeight="1" x14ac:dyDescent="0.25">
      <c r="A22" s="46"/>
      <c r="B22" s="46"/>
      <c r="C22" s="47"/>
      <c r="D22" s="47"/>
      <c r="E22" s="84"/>
      <c r="F22" s="49"/>
      <c r="G22" s="48"/>
      <c r="H22" s="1" t="str">
        <f>IF(OR('CONTRACT AND SUB-CONTRACT'!$F22="",'CONTRACT AND SUB-CONTRACT'!$F22="NONE",'CONTRACT AND SUB-CONTRACT'!$F22="Service-Disabled Veteran Business Enterprise (SDVBE)"),"",'CONTRACT AND SUB-CONTRACT'!$G22)</f>
        <v/>
      </c>
      <c r="I22" s="73" t="str">
        <f>IF('CONTRACT AND SUB-CONTRACT'!$F22="Service-Disabled Veteran Business Enterprise (SDVBE)",1,"")</f>
        <v/>
      </c>
      <c r="J22" s="53">
        <f>IF(K22="",0,IF($G$8="","",'CONTRACT AND SUB-CONTRACT'!$G22/$G$8))</f>
        <v>0</v>
      </c>
      <c r="K22" s="1" t="str">
        <f>IF(OR('CONTRACT AND SUB-CONTRACT'!$F22="",'CONTRACT AND SUB-CONTRACT'!$F22="NONE",'CONTRACT AND SUB-CONTRACT'!$F22="Service-Disabled Veteran Business Enterprise (SDVBE)"),"",'CONTRACT AND SUB-CONTRACT'!$G22)</f>
        <v/>
      </c>
      <c r="L22" s="73" t="str">
        <f>IF('CONTRACT AND SUB-CONTRACT'!$F22="Service-Disabled Veteran Business Enterprise (SDVBE)",1,"")</f>
        <v/>
      </c>
      <c r="M22" s="53" t="str">
        <f>IF(G22="","",IF($G$8="","",'CONTRACT AND SUB-CONTRACT'!$G22/$G$8))</f>
        <v/>
      </c>
    </row>
    <row r="23" spans="1:13" s="13" customFormat="1" ht="34.9" customHeight="1" x14ac:dyDescent="0.25">
      <c r="A23" s="46"/>
      <c r="B23" s="46"/>
      <c r="C23" s="47"/>
      <c r="D23" s="47"/>
      <c r="E23" s="84"/>
      <c r="F23" s="49"/>
      <c r="G23" s="48"/>
      <c r="H23" s="1" t="str">
        <f>IF(OR('CONTRACT AND SUB-CONTRACT'!$F23="",'CONTRACT AND SUB-CONTRACT'!$F23="NONE",'CONTRACT AND SUB-CONTRACT'!$F23="Service-Disabled Veteran Business Enterprise (SDVBE)"),"",'CONTRACT AND SUB-CONTRACT'!$G23)</f>
        <v/>
      </c>
      <c r="I23" s="73" t="str">
        <f>IF('CONTRACT AND SUB-CONTRACT'!$F23="Service-Disabled Veteran Business Enterprise (SDVBE)",1,"")</f>
        <v/>
      </c>
      <c r="J23" s="53">
        <f>IF(K23="",0,IF($G$8="","",'CONTRACT AND SUB-CONTRACT'!$G23/$G$8))</f>
        <v>0</v>
      </c>
      <c r="K23" s="1" t="str">
        <f>IF(OR('CONTRACT AND SUB-CONTRACT'!$F23="",'CONTRACT AND SUB-CONTRACT'!$F23="NONE",'CONTRACT AND SUB-CONTRACT'!$F23="Service-Disabled Veteran Business Enterprise (SDVBE)"),"",'CONTRACT AND SUB-CONTRACT'!$G23)</f>
        <v/>
      </c>
      <c r="L23" s="73" t="str">
        <f>IF('CONTRACT AND SUB-CONTRACT'!$F23="Service-Disabled Veteran Business Enterprise (SDVBE)",1,"")</f>
        <v/>
      </c>
      <c r="M23" s="53" t="str">
        <f>IF(G23="","",IF($G$8="","",'CONTRACT AND SUB-CONTRACT'!$G23/$G$8))</f>
        <v/>
      </c>
    </row>
    <row r="24" spans="1:13" s="13" customFormat="1" ht="34.9" customHeight="1" x14ac:dyDescent="0.25">
      <c r="A24" s="46"/>
      <c r="B24" s="46"/>
      <c r="C24" s="47"/>
      <c r="D24" s="47"/>
      <c r="E24" s="84"/>
      <c r="F24" s="49"/>
      <c r="G24" s="48"/>
      <c r="H24" s="1" t="str">
        <f>IF(OR('CONTRACT AND SUB-CONTRACT'!$F24="",'CONTRACT AND SUB-CONTRACT'!$F24="NONE",'CONTRACT AND SUB-CONTRACT'!$F24="Service-Disabled Veteran Business Enterprise (SDVBE)"),"",'CONTRACT AND SUB-CONTRACT'!$G24)</f>
        <v/>
      </c>
      <c r="I24" s="73" t="str">
        <f>IF('CONTRACT AND SUB-CONTRACT'!$F24="Service-Disabled Veteran Business Enterprise (SDVBE)",1,"")</f>
        <v/>
      </c>
      <c r="J24" s="53">
        <f>IF(K24="",0,IF($G$8="","",'CONTRACT AND SUB-CONTRACT'!$G24/$G$8))</f>
        <v>0</v>
      </c>
      <c r="K24" s="1" t="str">
        <f>IF(OR('CONTRACT AND SUB-CONTRACT'!$F24="",'CONTRACT AND SUB-CONTRACT'!$F24="NONE",'CONTRACT AND SUB-CONTRACT'!$F24="Service-Disabled Veteran Business Enterprise (SDVBE)"),"",'CONTRACT AND SUB-CONTRACT'!$G24)</f>
        <v/>
      </c>
      <c r="L24" s="73" t="str">
        <f>IF('CONTRACT AND SUB-CONTRACT'!$F24="Service-Disabled Veteran Business Enterprise (SDVBE)",1,"")</f>
        <v/>
      </c>
      <c r="M24" s="53" t="str">
        <f>IF(G24="","",IF($G$8="","",'CONTRACT AND SUB-CONTRACT'!$G24/$G$8))</f>
        <v/>
      </c>
    </row>
    <row r="25" spans="1:13" s="13" customFormat="1" ht="34.9" customHeight="1" x14ac:dyDescent="0.25">
      <c r="A25" s="46"/>
      <c r="B25" s="46"/>
      <c r="C25" s="47"/>
      <c r="D25" s="47"/>
      <c r="E25" s="84"/>
      <c r="F25" s="49"/>
      <c r="G25" s="48"/>
      <c r="H25" s="1" t="str">
        <f>IF(OR('CONTRACT AND SUB-CONTRACT'!$F25="",'CONTRACT AND SUB-CONTRACT'!$F25="NONE",'CONTRACT AND SUB-CONTRACT'!$F25="Service-Disabled Veteran Business Enterprise (SDVBE)"),"",'CONTRACT AND SUB-CONTRACT'!$G25)</f>
        <v/>
      </c>
      <c r="I25" s="73" t="str">
        <f>IF('CONTRACT AND SUB-CONTRACT'!$F25="Service-Disabled Veteran Business Enterprise (SDVBE)",1,"")</f>
        <v/>
      </c>
      <c r="J25" s="53">
        <f>IF(K25="",0,IF($G$8="","",'CONTRACT AND SUB-CONTRACT'!$G25/$G$8))</f>
        <v>0</v>
      </c>
      <c r="K25" s="1" t="str">
        <f>IF(OR('CONTRACT AND SUB-CONTRACT'!$F25="",'CONTRACT AND SUB-CONTRACT'!$F25="NONE",'CONTRACT AND SUB-CONTRACT'!$F25="Service-Disabled Veteran Business Enterprise (SDVBE)"),"",'CONTRACT AND SUB-CONTRACT'!$G25)</f>
        <v/>
      </c>
      <c r="L25" s="73" t="str">
        <f>IF('CONTRACT AND SUB-CONTRACT'!$F25="Service-Disabled Veteran Business Enterprise (SDVBE)",1,"")</f>
        <v/>
      </c>
      <c r="M25" s="53" t="str">
        <f>IF(G25="","",IF($G$8="","",'CONTRACT AND SUB-CONTRACT'!$G25/$G$8))</f>
        <v/>
      </c>
    </row>
    <row r="26" spans="1:13" s="13" customFormat="1" ht="34.9" customHeight="1" x14ac:dyDescent="0.25">
      <c r="A26" s="46"/>
      <c r="B26" s="46"/>
      <c r="C26" s="47"/>
      <c r="D26" s="47"/>
      <c r="E26" s="84"/>
      <c r="F26" s="49"/>
      <c r="G26" s="48"/>
      <c r="H26" s="1" t="str">
        <f>IF(OR('CONTRACT AND SUB-CONTRACT'!$F26="",'CONTRACT AND SUB-CONTRACT'!$F26="NONE",'CONTRACT AND SUB-CONTRACT'!$F26="Service-Disabled Veteran Business Enterprise (SDVBE)"),"",'CONTRACT AND SUB-CONTRACT'!$G26)</f>
        <v/>
      </c>
      <c r="I26" s="73" t="str">
        <f>IF('CONTRACT AND SUB-CONTRACT'!$F26="Service-Disabled Veteran Business Enterprise (SDVBE)",1,"")</f>
        <v/>
      </c>
      <c r="J26" s="53">
        <f>IF(K26="",0,IF($G$8="","",'CONTRACT AND SUB-CONTRACT'!$G26/$G$8))</f>
        <v>0</v>
      </c>
      <c r="K26" s="1" t="str">
        <f>IF(OR('CONTRACT AND SUB-CONTRACT'!$F26="",'CONTRACT AND SUB-CONTRACT'!$F26="NONE",'CONTRACT AND SUB-CONTRACT'!$F26="Service-Disabled Veteran Business Enterprise (SDVBE)"),"",'CONTRACT AND SUB-CONTRACT'!$G26)</f>
        <v/>
      </c>
      <c r="L26" s="73" t="str">
        <f>IF('CONTRACT AND SUB-CONTRACT'!$F26="Service-Disabled Veteran Business Enterprise (SDVBE)",1,"")</f>
        <v/>
      </c>
      <c r="M26" s="53" t="str">
        <f>IF(G26="","",IF($G$8="","",'CONTRACT AND SUB-CONTRACT'!$G26/$G$8))</f>
        <v/>
      </c>
    </row>
    <row r="27" spans="1:13" s="13" customFormat="1" ht="34.9" customHeight="1" x14ac:dyDescent="0.25">
      <c r="A27" s="46"/>
      <c r="B27" s="46"/>
      <c r="C27" s="47"/>
      <c r="D27" s="47"/>
      <c r="E27" s="84"/>
      <c r="F27" s="49"/>
      <c r="G27" s="48"/>
      <c r="H27" s="1" t="str">
        <f>IF(OR('CONTRACT AND SUB-CONTRACT'!$F27="",'CONTRACT AND SUB-CONTRACT'!$F27="NONE",'CONTRACT AND SUB-CONTRACT'!$F27="Service-Disabled Veteran Business Enterprise (SDVBE)"),"",'CONTRACT AND SUB-CONTRACT'!$G27)</f>
        <v/>
      </c>
      <c r="I27" s="73" t="str">
        <f>IF('CONTRACT AND SUB-CONTRACT'!$F27="Service-Disabled Veteran Business Enterprise (SDVBE)",1,"")</f>
        <v/>
      </c>
      <c r="J27" s="53">
        <f>IF(K27="",0,IF($G$8="","",'CONTRACT AND SUB-CONTRACT'!$G27/$G$8))</f>
        <v>0</v>
      </c>
      <c r="K27" s="1" t="str">
        <f>IF(OR('CONTRACT AND SUB-CONTRACT'!$F27="",'CONTRACT AND SUB-CONTRACT'!$F27="NONE",'CONTRACT AND SUB-CONTRACT'!$F27="Service-Disabled Veteran Business Enterprise (SDVBE)"),"",'CONTRACT AND SUB-CONTRACT'!$G27)</f>
        <v/>
      </c>
      <c r="L27" s="73" t="str">
        <f>IF('CONTRACT AND SUB-CONTRACT'!$F27="Service-Disabled Veteran Business Enterprise (SDVBE)",1,"")</f>
        <v/>
      </c>
      <c r="M27" s="53" t="str">
        <f>IF(G27="","",IF($G$8="","",'CONTRACT AND SUB-CONTRACT'!$G27/$G$8))</f>
        <v/>
      </c>
    </row>
    <row r="28" spans="1:13" s="13" customFormat="1" ht="34.9" customHeight="1" x14ac:dyDescent="0.25">
      <c r="A28" s="46"/>
      <c r="B28" s="46"/>
      <c r="C28" s="47"/>
      <c r="D28" s="47"/>
      <c r="E28" s="84"/>
      <c r="F28" s="49"/>
      <c r="G28" s="48"/>
      <c r="H28" s="1" t="str">
        <f>IF(OR('CONTRACT AND SUB-CONTRACT'!$F28="",'CONTRACT AND SUB-CONTRACT'!$F28="NONE",'CONTRACT AND SUB-CONTRACT'!$F28="Service-Disabled Veteran Business Enterprise (SDVBE)"),"",'CONTRACT AND SUB-CONTRACT'!$G28)</f>
        <v/>
      </c>
      <c r="I28" s="73" t="str">
        <f>IF('CONTRACT AND SUB-CONTRACT'!$F28="Service-Disabled Veteran Business Enterprise (SDVBE)",1,"")</f>
        <v/>
      </c>
      <c r="J28" s="53">
        <f>IF(K28="",0,IF($G$8="","",'CONTRACT AND SUB-CONTRACT'!$G28/$G$8))</f>
        <v>0</v>
      </c>
      <c r="K28" s="1" t="str">
        <f>IF(OR('CONTRACT AND SUB-CONTRACT'!$F28="",'CONTRACT AND SUB-CONTRACT'!$F28="NONE",'CONTRACT AND SUB-CONTRACT'!$F28="Service-Disabled Veteran Business Enterprise (SDVBE)"),"",'CONTRACT AND SUB-CONTRACT'!$G28)</f>
        <v/>
      </c>
      <c r="L28" s="73" t="str">
        <f>IF('CONTRACT AND SUB-CONTRACT'!$F28="Service-Disabled Veteran Business Enterprise (SDVBE)",1,"")</f>
        <v/>
      </c>
      <c r="M28" s="53" t="str">
        <f>IF(G28="","",IF($G$8="","",'CONTRACT AND SUB-CONTRACT'!$G28/$G$8))</f>
        <v/>
      </c>
    </row>
    <row r="29" spans="1:13" s="13" customFormat="1" ht="34.9" customHeight="1" x14ac:dyDescent="0.25">
      <c r="A29" s="46"/>
      <c r="B29" s="46"/>
      <c r="C29" s="47"/>
      <c r="D29" s="47"/>
      <c r="E29" s="84"/>
      <c r="F29" s="49"/>
      <c r="G29" s="48"/>
      <c r="H29" s="1" t="str">
        <f>IF(OR('CONTRACT AND SUB-CONTRACT'!$F29="",'CONTRACT AND SUB-CONTRACT'!$F29="NONE",'CONTRACT AND SUB-CONTRACT'!$F29="Service-Disabled Veteran Business Enterprise (SDVBE)"),"",'CONTRACT AND SUB-CONTRACT'!$G29)</f>
        <v/>
      </c>
      <c r="I29" s="73" t="str">
        <f>IF('CONTRACT AND SUB-CONTRACT'!$F29="Service-Disabled Veteran Business Enterprise (SDVBE)",1,"")</f>
        <v/>
      </c>
      <c r="J29" s="53">
        <f>IF(K29="",0,IF($G$8="","",'CONTRACT AND SUB-CONTRACT'!$G29/$G$8))</f>
        <v>0</v>
      </c>
      <c r="K29" s="1" t="str">
        <f>IF(OR('CONTRACT AND SUB-CONTRACT'!$F29="",'CONTRACT AND SUB-CONTRACT'!$F29="NONE",'CONTRACT AND SUB-CONTRACT'!$F29="Service-Disabled Veteran Business Enterprise (SDVBE)"),"",'CONTRACT AND SUB-CONTRACT'!$G29)</f>
        <v/>
      </c>
      <c r="L29" s="73" t="str">
        <f>IF('CONTRACT AND SUB-CONTRACT'!$F29="Service-Disabled Veteran Business Enterprise (SDVBE)",1,"")</f>
        <v/>
      </c>
      <c r="M29" s="53" t="str">
        <f>IF(G29="","",IF($G$8="","",'CONTRACT AND SUB-CONTRACT'!$G29/$G$8))</f>
        <v/>
      </c>
    </row>
    <row r="30" spans="1:13" s="13" customFormat="1" ht="34.9" customHeight="1" x14ac:dyDescent="0.25">
      <c r="A30" s="46"/>
      <c r="B30" s="46"/>
      <c r="C30" s="47"/>
      <c r="D30" s="47"/>
      <c r="E30" s="84"/>
      <c r="F30" s="49"/>
      <c r="G30" s="48"/>
      <c r="H30" s="1" t="str">
        <f>IF(OR('CONTRACT AND SUB-CONTRACT'!$F30="",'CONTRACT AND SUB-CONTRACT'!$F30="NONE",'CONTRACT AND SUB-CONTRACT'!$F30="Service-Disabled Veteran Business Enterprise (SDVBE)"),"",'CONTRACT AND SUB-CONTRACT'!$G30)</f>
        <v/>
      </c>
      <c r="I30" s="73" t="str">
        <f>IF('CONTRACT AND SUB-CONTRACT'!$F30="Service-Disabled Veteran Business Enterprise (SDVBE)",1,"")</f>
        <v/>
      </c>
      <c r="J30" s="53">
        <f>IF(K30="",0,IF($G$8="","",'CONTRACT AND SUB-CONTRACT'!$G30/$G$8))</f>
        <v>0</v>
      </c>
      <c r="K30" s="1" t="str">
        <f>IF(OR('CONTRACT AND SUB-CONTRACT'!$F30="",'CONTRACT AND SUB-CONTRACT'!$F30="NONE",'CONTRACT AND SUB-CONTRACT'!$F30="Service-Disabled Veteran Business Enterprise (SDVBE)"),"",'CONTRACT AND SUB-CONTRACT'!$G30)</f>
        <v/>
      </c>
      <c r="L30" s="73" t="str">
        <f>IF('CONTRACT AND SUB-CONTRACT'!$F30="Service-Disabled Veteran Business Enterprise (SDVBE)",1,"")</f>
        <v/>
      </c>
      <c r="M30" s="53" t="str">
        <f>IF(G30="","",IF($G$8="","",'CONTRACT AND SUB-CONTRACT'!$G30/$G$8))</f>
        <v/>
      </c>
    </row>
    <row r="31" spans="1:13" s="13" customFormat="1" ht="34.9" customHeight="1" x14ac:dyDescent="0.25">
      <c r="A31" s="46"/>
      <c r="B31" s="46"/>
      <c r="C31" s="47"/>
      <c r="D31" s="47"/>
      <c r="E31" s="84"/>
      <c r="F31" s="49"/>
      <c r="G31" s="48"/>
      <c r="H31" s="1" t="str">
        <f>IF(OR('CONTRACT AND SUB-CONTRACT'!$F31="",'CONTRACT AND SUB-CONTRACT'!$F31="NONE",'CONTRACT AND SUB-CONTRACT'!$F31="Service-Disabled Veteran Business Enterprise (SDVBE)"),"",'CONTRACT AND SUB-CONTRACT'!$G31)</f>
        <v/>
      </c>
      <c r="I31" s="73" t="str">
        <f>IF('CONTRACT AND SUB-CONTRACT'!$F31="Service-Disabled Veteran Business Enterprise (SDVBE)",1,"")</f>
        <v/>
      </c>
      <c r="J31" s="53">
        <f>IF(K31="",0,IF($G$8="","",'CONTRACT AND SUB-CONTRACT'!$G31/$G$8))</f>
        <v>0</v>
      </c>
      <c r="K31" s="1" t="str">
        <f>IF(OR('CONTRACT AND SUB-CONTRACT'!$F31="",'CONTRACT AND SUB-CONTRACT'!$F31="NONE",'CONTRACT AND SUB-CONTRACT'!$F31="Service-Disabled Veteran Business Enterprise (SDVBE)"),"",'CONTRACT AND SUB-CONTRACT'!$G31)</f>
        <v/>
      </c>
      <c r="L31" s="73" t="str">
        <f>IF('CONTRACT AND SUB-CONTRACT'!$F31="Service-Disabled Veteran Business Enterprise (SDVBE)",1,"")</f>
        <v/>
      </c>
      <c r="M31" s="53" t="str">
        <f>IF(G31="","",IF($G$8="","",'CONTRACT AND SUB-CONTRACT'!$G31/$G$8))</f>
        <v/>
      </c>
    </row>
    <row r="32" spans="1:13" s="13" customFormat="1" ht="34.9" customHeight="1" x14ac:dyDescent="0.25">
      <c r="A32" s="46"/>
      <c r="B32" s="46"/>
      <c r="C32" s="47"/>
      <c r="D32" s="47"/>
      <c r="E32" s="84"/>
      <c r="F32" s="49"/>
      <c r="G32" s="48"/>
      <c r="H32" s="1" t="str">
        <f>IF(OR('CONTRACT AND SUB-CONTRACT'!$F32="",'CONTRACT AND SUB-CONTRACT'!$F32="NONE",'CONTRACT AND SUB-CONTRACT'!$F32="Service-Disabled Veteran Business Enterprise (SDVBE)"),"",'CONTRACT AND SUB-CONTRACT'!$G32)</f>
        <v/>
      </c>
      <c r="I32" s="73" t="str">
        <f>IF('CONTRACT AND SUB-CONTRACT'!$F32="Service-Disabled Veteran Business Enterprise (SDVBE)",1,"")</f>
        <v/>
      </c>
      <c r="J32" s="53">
        <f>IF(K32="",0,IF($G$8="","",'CONTRACT AND SUB-CONTRACT'!$G32/$G$8))</f>
        <v>0</v>
      </c>
      <c r="K32" s="1" t="str">
        <f>IF(OR('CONTRACT AND SUB-CONTRACT'!$F32="",'CONTRACT AND SUB-CONTRACT'!$F32="NONE",'CONTRACT AND SUB-CONTRACT'!$F32="Service-Disabled Veteran Business Enterprise (SDVBE)"),"",'CONTRACT AND SUB-CONTRACT'!$G32)</f>
        <v/>
      </c>
      <c r="L32" s="73" t="str">
        <f>IF('CONTRACT AND SUB-CONTRACT'!$F32="Service-Disabled Veteran Business Enterprise (SDVBE)",1,"")</f>
        <v/>
      </c>
      <c r="M32" s="53" t="str">
        <f>IF(G32="","",IF($G$8="","",'CONTRACT AND SUB-CONTRACT'!$G32/$G$8))</f>
        <v/>
      </c>
    </row>
    <row r="33" spans="1:13" s="13" customFormat="1" ht="34.9" customHeight="1" x14ac:dyDescent="0.25">
      <c r="A33" s="46"/>
      <c r="B33" s="46"/>
      <c r="C33" s="47"/>
      <c r="D33" s="47"/>
      <c r="E33" s="84"/>
      <c r="F33" s="49"/>
      <c r="G33" s="48"/>
      <c r="H33" s="1" t="str">
        <f>IF(OR('CONTRACT AND SUB-CONTRACT'!$F33="",'CONTRACT AND SUB-CONTRACT'!$F33="NONE",'CONTRACT AND SUB-CONTRACT'!$F33="Service-Disabled Veteran Business Enterprise (SDVBE)"),"",'CONTRACT AND SUB-CONTRACT'!$G33)</f>
        <v/>
      </c>
      <c r="I33" s="73" t="str">
        <f>IF('CONTRACT AND SUB-CONTRACT'!$F33="Service-Disabled Veteran Business Enterprise (SDVBE)",1,"")</f>
        <v/>
      </c>
      <c r="J33" s="53">
        <f>IF(K33="",0,IF($G$8="","",'CONTRACT AND SUB-CONTRACT'!$G33/$G$8))</f>
        <v>0</v>
      </c>
      <c r="K33" s="1" t="str">
        <f>IF(OR('CONTRACT AND SUB-CONTRACT'!$F33="",'CONTRACT AND SUB-CONTRACT'!$F33="NONE",'CONTRACT AND SUB-CONTRACT'!$F33="Service-Disabled Veteran Business Enterprise (SDVBE)"),"",'CONTRACT AND SUB-CONTRACT'!$G33)</f>
        <v/>
      </c>
      <c r="L33" s="73" t="str">
        <f>IF('CONTRACT AND SUB-CONTRACT'!$F33="Service-Disabled Veteran Business Enterprise (SDVBE)",1,"")</f>
        <v/>
      </c>
      <c r="M33" s="53" t="str">
        <f>IF(G33="","",IF($G$8="","",'CONTRACT AND SUB-CONTRACT'!$G33/$G$8))</f>
        <v/>
      </c>
    </row>
    <row r="34" spans="1:13" s="13" customFormat="1" ht="34.9" customHeight="1" x14ac:dyDescent="0.25">
      <c r="A34" s="46"/>
      <c r="B34" s="46"/>
      <c r="C34" s="47"/>
      <c r="D34" s="47"/>
      <c r="E34" s="84"/>
      <c r="F34" s="49"/>
      <c r="G34" s="48"/>
      <c r="H34" s="1" t="str">
        <f>IF(OR('CONTRACT AND SUB-CONTRACT'!$F34="",'CONTRACT AND SUB-CONTRACT'!$F34="NONE",'CONTRACT AND SUB-CONTRACT'!$F34="Service-Disabled Veteran Business Enterprise (SDVBE)"),"",'CONTRACT AND SUB-CONTRACT'!$G34)</f>
        <v/>
      </c>
      <c r="I34" s="73" t="str">
        <f>IF('CONTRACT AND SUB-CONTRACT'!$F34="Service-Disabled Veteran Business Enterprise (SDVBE)",1,"")</f>
        <v/>
      </c>
      <c r="J34" s="53">
        <f>IF(K34="",0,IF($G$8="","",'CONTRACT AND SUB-CONTRACT'!$G34/$G$8))</f>
        <v>0</v>
      </c>
      <c r="K34" s="1" t="str">
        <f>IF(OR('CONTRACT AND SUB-CONTRACT'!$F34="",'CONTRACT AND SUB-CONTRACT'!$F34="NONE",'CONTRACT AND SUB-CONTRACT'!$F34="Service-Disabled Veteran Business Enterprise (SDVBE)"),"",'CONTRACT AND SUB-CONTRACT'!$G34)</f>
        <v/>
      </c>
      <c r="L34" s="73" t="str">
        <f>IF('CONTRACT AND SUB-CONTRACT'!$F34="Service-Disabled Veteran Business Enterprise (SDVBE)",1,"")</f>
        <v/>
      </c>
      <c r="M34" s="53" t="str">
        <f>IF(G34="","",IF($G$8="","",'CONTRACT AND SUB-CONTRACT'!$G34/$G$8))</f>
        <v/>
      </c>
    </row>
    <row r="35" spans="1:13" s="13" customFormat="1" ht="34.9" customHeight="1" x14ac:dyDescent="0.25">
      <c r="A35" s="46"/>
      <c r="B35" s="46"/>
      <c r="C35" s="47"/>
      <c r="D35" s="47"/>
      <c r="E35" s="84"/>
      <c r="F35" s="49"/>
      <c r="G35" s="48"/>
      <c r="H35" s="1" t="str">
        <f>IF(OR('CONTRACT AND SUB-CONTRACT'!$F35="",'CONTRACT AND SUB-CONTRACT'!$F35="NONE",'CONTRACT AND SUB-CONTRACT'!$F35="Service-Disabled Veteran Business Enterprise (SDVBE)"),"",'CONTRACT AND SUB-CONTRACT'!$G35)</f>
        <v/>
      </c>
      <c r="I35" s="73" t="str">
        <f>IF('CONTRACT AND SUB-CONTRACT'!$F35="Service-Disabled Veteran Business Enterprise (SDVBE)",1,"")</f>
        <v/>
      </c>
      <c r="J35" s="53">
        <f>IF(K35="",0,IF($G$8="","",'CONTRACT AND SUB-CONTRACT'!$G35/$G$8))</f>
        <v>0</v>
      </c>
      <c r="K35" s="1" t="str">
        <f>IF(OR('CONTRACT AND SUB-CONTRACT'!$F35="",'CONTRACT AND SUB-CONTRACT'!$F35="NONE",'CONTRACT AND SUB-CONTRACT'!$F35="Service-Disabled Veteran Business Enterprise (SDVBE)"),"",'CONTRACT AND SUB-CONTRACT'!$G35)</f>
        <v/>
      </c>
      <c r="L35" s="73" t="str">
        <f>IF('CONTRACT AND SUB-CONTRACT'!$F35="Service-Disabled Veteran Business Enterprise (SDVBE)",1,"")</f>
        <v/>
      </c>
      <c r="M35" s="53" t="str">
        <f>IF(G35="","",IF($G$8="","",'CONTRACT AND SUB-CONTRACT'!$G35/$G$8))</f>
        <v/>
      </c>
    </row>
    <row r="36" spans="1:13" s="13" customFormat="1" ht="34.9" customHeight="1" x14ac:dyDescent="0.25">
      <c r="A36" s="46"/>
      <c r="B36" s="46"/>
      <c r="C36" s="47"/>
      <c r="D36" s="47"/>
      <c r="E36" s="84"/>
      <c r="F36" s="49"/>
      <c r="G36" s="48"/>
      <c r="H36" s="1" t="str">
        <f>IF(OR('CONTRACT AND SUB-CONTRACT'!$F36="",'CONTRACT AND SUB-CONTRACT'!$F36="NONE",'CONTRACT AND SUB-CONTRACT'!$F36="Service-Disabled Veteran Business Enterprise (SDVBE)"),"",'CONTRACT AND SUB-CONTRACT'!$G36)</f>
        <v/>
      </c>
      <c r="I36" s="73" t="str">
        <f>IF('CONTRACT AND SUB-CONTRACT'!$F36="Service-Disabled Veteran Business Enterprise (SDVBE)",1,"")</f>
        <v/>
      </c>
      <c r="J36" s="53">
        <f>IF(K36="",0,IF($G$8="","",'CONTRACT AND SUB-CONTRACT'!$G36/$G$8))</f>
        <v>0</v>
      </c>
      <c r="K36" s="1" t="str">
        <f>IF(OR('CONTRACT AND SUB-CONTRACT'!$F36="",'CONTRACT AND SUB-CONTRACT'!$F36="NONE",'CONTRACT AND SUB-CONTRACT'!$F36="Service-Disabled Veteran Business Enterprise (SDVBE)"),"",'CONTRACT AND SUB-CONTRACT'!$G36)</f>
        <v/>
      </c>
      <c r="L36" s="73" t="str">
        <f>IF('CONTRACT AND SUB-CONTRACT'!$F36="Service-Disabled Veteran Business Enterprise (SDVBE)",1,"")</f>
        <v/>
      </c>
      <c r="M36" s="53" t="str">
        <f>IF(G36="","",IF($G$8="","",'CONTRACT AND SUB-CONTRACT'!$G36/$G$8))</f>
        <v/>
      </c>
    </row>
    <row r="37" spans="1:13" s="13" customFormat="1" ht="34.9" customHeight="1" x14ac:dyDescent="0.25">
      <c r="A37" s="46"/>
      <c r="B37" s="46"/>
      <c r="C37" s="47"/>
      <c r="D37" s="47"/>
      <c r="E37" s="84"/>
      <c r="F37" s="49"/>
      <c r="G37" s="48"/>
      <c r="H37" s="1" t="str">
        <f>IF(OR('CONTRACT AND SUB-CONTRACT'!$F37="",'CONTRACT AND SUB-CONTRACT'!$F37="NONE",'CONTRACT AND SUB-CONTRACT'!$F37="Service-Disabled Veteran Business Enterprise (SDVBE)"),"",'CONTRACT AND SUB-CONTRACT'!$G37)</f>
        <v/>
      </c>
      <c r="I37" s="73" t="str">
        <f>IF('CONTRACT AND SUB-CONTRACT'!$F37="Service-Disabled Veteran Business Enterprise (SDVBE)",1,"")</f>
        <v/>
      </c>
      <c r="J37" s="53">
        <f>IF(K37="",0,IF($G$8="","",'CONTRACT AND SUB-CONTRACT'!$G37/$G$8))</f>
        <v>0</v>
      </c>
      <c r="K37" s="1" t="str">
        <f>IF(OR('CONTRACT AND SUB-CONTRACT'!$F37="",'CONTRACT AND SUB-CONTRACT'!$F37="NONE",'CONTRACT AND SUB-CONTRACT'!$F37="Service-Disabled Veteran Business Enterprise (SDVBE)"),"",'CONTRACT AND SUB-CONTRACT'!$G37)</f>
        <v/>
      </c>
      <c r="L37" s="73" t="str">
        <f>IF('CONTRACT AND SUB-CONTRACT'!$F37="Service-Disabled Veteran Business Enterprise (SDVBE)",1,"")</f>
        <v/>
      </c>
      <c r="M37" s="53" t="str">
        <f>IF(G37="","",IF($G$8="","",'CONTRACT AND SUB-CONTRACT'!$G37/$G$8))</f>
        <v/>
      </c>
    </row>
    <row r="38" spans="1:13" s="13" customFormat="1" ht="34.9" customHeight="1" x14ac:dyDescent="0.25">
      <c r="A38" s="46"/>
      <c r="B38" s="46"/>
      <c r="C38" s="47"/>
      <c r="D38" s="47"/>
      <c r="E38" s="84"/>
      <c r="F38" s="49"/>
      <c r="G38" s="48"/>
      <c r="H38" s="1" t="str">
        <f>IF(OR('CONTRACT AND SUB-CONTRACT'!$F38="",'CONTRACT AND SUB-CONTRACT'!$F38="NONE",'CONTRACT AND SUB-CONTRACT'!$F38="Service-Disabled Veteran Business Enterprise (SDVBE)"),"",'CONTRACT AND SUB-CONTRACT'!$G38)</f>
        <v/>
      </c>
      <c r="I38" s="73" t="str">
        <f>IF('CONTRACT AND SUB-CONTRACT'!$F38="Service-Disabled Veteran Business Enterprise (SDVBE)",1,"")</f>
        <v/>
      </c>
      <c r="J38" s="53">
        <f>IF(K38="",0,IF($G$8="","",'CONTRACT AND SUB-CONTRACT'!$G38/$G$8))</f>
        <v>0</v>
      </c>
      <c r="K38" s="1" t="str">
        <f>IF(OR('CONTRACT AND SUB-CONTRACT'!$F38="",'CONTRACT AND SUB-CONTRACT'!$F38="NONE",'CONTRACT AND SUB-CONTRACT'!$F38="Service-Disabled Veteran Business Enterprise (SDVBE)"),"",'CONTRACT AND SUB-CONTRACT'!$G38)</f>
        <v/>
      </c>
      <c r="L38" s="73" t="str">
        <f>IF('CONTRACT AND SUB-CONTRACT'!$F38="Service-Disabled Veteran Business Enterprise (SDVBE)",1,"")</f>
        <v/>
      </c>
      <c r="M38" s="53" t="str">
        <f>IF(G38="","",IF($G$8="","",'CONTRACT AND SUB-CONTRACT'!$G38/$G$8))</f>
        <v/>
      </c>
    </row>
    <row r="39" spans="1:13" s="13" customFormat="1" ht="34.9" customHeight="1" x14ac:dyDescent="0.25">
      <c r="A39" s="46"/>
      <c r="B39" s="46"/>
      <c r="C39" s="47"/>
      <c r="D39" s="47"/>
      <c r="E39" s="84"/>
      <c r="F39" s="49"/>
      <c r="G39" s="48"/>
      <c r="H39" s="1" t="str">
        <f>IF(OR('CONTRACT AND SUB-CONTRACT'!$F39="",'CONTRACT AND SUB-CONTRACT'!$F39="NONE",'CONTRACT AND SUB-CONTRACT'!$F39="Service-Disabled Veteran Business Enterprise (SDVBE)"),"",'CONTRACT AND SUB-CONTRACT'!$G39)</f>
        <v/>
      </c>
      <c r="I39" s="73" t="str">
        <f>IF('CONTRACT AND SUB-CONTRACT'!$F39="Service-Disabled Veteran Business Enterprise (SDVBE)",1,"")</f>
        <v/>
      </c>
      <c r="J39" s="53">
        <f>IF(K39="",0,IF($G$8="","",'CONTRACT AND SUB-CONTRACT'!$G39/$G$8))</f>
        <v>0</v>
      </c>
      <c r="K39" s="1" t="str">
        <f>IF(OR('CONTRACT AND SUB-CONTRACT'!$F39="",'CONTRACT AND SUB-CONTRACT'!$F39="NONE",'CONTRACT AND SUB-CONTRACT'!$F39="Service-Disabled Veteran Business Enterprise (SDVBE)"),"",'CONTRACT AND SUB-CONTRACT'!$G39)</f>
        <v/>
      </c>
      <c r="L39" s="73" t="str">
        <f>IF('CONTRACT AND SUB-CONTRACT'!$F39="Service-Disabled Veteran Business Enterprise (SDVBE)",1,"")</f>
        <v/>
      </c>
      <c r="M39" s="53" t="str">
        <f>IF(G39="","",IF($G$8="","",'CONTRACT AND SUB-CONTRACT'!$G39/$G$8))</f>
        <v/>
      </c>
    </row>
    <row r="40" spans="1:13" s="13" customFormat="1" ht="34.9" customHeight="1" x14ac:dyDescent="0.25">
      <c r="A40" s="46"/>
      <c r="B40" s="46"/>
      <c r="C40" s="47"/>
      <c r="D40" s="47"/>
      <c r="E40" s="84"/>
      <c r="F40" s="49"/>
      <c r="G40" s="48"/>
      <c r="H40" s="1" t="str">
        <f>IF(OR('CONTRACT AND SUB-CONTRACT'!$F40="",'CONTRACT AND SUB-CONTRACT'!$F40="NONE",'CONTRACT AND SUB-CONTRACT'!$F40="Service-Disabled Veteran Business Enterprise (SDVBE)"),"",'CONTRACT AND SUB-CONTRACT'!$G40)</f>
        <v/>
      </c>
      <c r="I40" s="73" t="str">
        <f>IF('CONTRACT AND SUB-CONTRACT'!$F40="Service-Disabled Veteran Business Enterprise (SDVBE)",1,"")</f>
        <v/>
      </c>
      <c r="J40" s="53">
        <f>IF(K40="",0,IF($G$8="","",'CONTRACT AND SUB-CONTRACT'!$G40/$G$8))</f>
        <v>0</v>
      </c>
      <c r="K40" s="1" t="str">
        <f>IF(OR('CONTRACT AND SUB-CONTRACT'!$F40="",'CONTRACT AND SUB-CONTRACT'!$F40="NONE",'CONTRACT AND SUB-CONTRACT'!$F40="Service-Disabled Veteran Business Enterprise (SDVBE)"),"",'CONTRACT AND SUB-CONTRACT'!$G40)</f>
        <v/>
      </c>
      <c r="L40" s="73" t="str">
        <f>IF('CONTRACT AND SUB-CONTRACT'!$F40="Service-Disabled Veteran Business Enterprise (SDVBE)",1,"")</f>
        <v/>
      </c>
      <c r="M40" s="53" t="str">
        <f>IF(G40="","",IF($G$8="","",'CONTRACT AND SUB-CONTRACT'!$G40/$G$8))</f>
        <v/>
      </c>
    </row>
    <row r="41" spans="1:13" s="13" customFormat="1" ht="34.9" customHeight="1" x14ac:dyDescent="0.25">
      <c r="A41" s="46"/>
      <c r="B41" s="46"/>
      <c r="C41" s="47"/>
      <c r="D41" s="47"/>
      <c r="E41" s="84"/>
      <c r="F41" s="49"/>
      <c r="G41" s="48"/>
      <c r="H41" s="1" t="str">
        <f>IF(OR('CONTRACT AND SUB-CONTRACT'!$F41="",'CONTRACT AND SUB-CONTRACT'!$F41="NONE",'CONTRACT AND SUB-CONTRACT'!$F41="Service-Disabled Veteran Business Enterprise (SDVBE)"),"",'CONTRACT AND SUB-CONTRACT'!$G41)</f>
        <v/>
      </c>
      <c r="I41" s="73" t="str">
        <f>IF('CONTRACT AND SUB-CONTRACT'!$F41="Service-Disabled Veteran Business Enterprise (SDVBE)",1,"")</f>
        <v/>
      </c>
      <c r="J41" s="53">
        <f>IF(K41="",0,IF($G$8="","",'CONTRACT AND SUB-CONTRACT'!$G41/$G$8))</f>
        <v>0</v>
      </c>
      <c r="K41" s="1" t="str">
        <f>IF(OR('CONTRACT AND SUB-CONTRACT'!$F41="",'CONTRACT AND SUB-CONTRACT'!$F41="NONE",'CONTRACT AND SUB-CONTRACT'!$F41="Service-Disabled Veteran Business Enterprise (SDVBE)"),"",'CONTRACT AND SUB-CONTRACT'!$G41)</f>
        <v/>
      </c>
      <c r="L41" s="73" t="str">
        <f>IF('CONTRACT AND SUB-CONTRACT'!$F41="Service-Disabled Veteran Business Enterprise (SDVBE)",1,"")</f>
        <v/>
      </c>
      <c r="M41" s="53" t="str">
        <f>IF(G41="","",IF($G$8="","",'CONTRACT AND SUB-CONTRACT'!$G41/$G$8))</f>
        <v/>
      </c>
    </row>
    <row r="42" spans="1:13" s="13" customFormat="1" ht="34.9" customHeight="1" x14ac:dyDescent="0.25">
      <c r="A42" s="46"/>
      <c r="B42" s="46"/>
      <c r="C42" s="47"/>
      <c r="D42" s="47"/>
      <c r="E42" s="84"/>
      <c r="F42" s="49"/>
      <c r="G42" s="48"/>
      <c r="H42" s="1" t="str">
        <f>IF(OR('CONTRACT AND SUB-CONTRACT'!$F42="",'CONTRACT AND SUB-CONTRACT'!$F42="NONE",'CONTRACT AND SUB-CONTRACT'!$F42="Service-Disabled Veteran Business Enterprise (SDVBE)"),"",'CONTRACT AND SUB-CONTRACT'!$G42)</f>
        <v/>
      </c>
      <c r="I42" s="73" t="str">
        <f>IF('CONTRACT AND SUB-CONTRACT'!$F42="Service-Disabled Veteran Business Enterprise (SDVBE)",1,"")</f>
        <v/>
      </c>
      <c r="J42" s="53">
        <f>IF(K42="",0,IF($G$8="","",'CONTRACT AND SUB-CONTRACT'!$G42/$G$8))</f>
        <v>0</v>
      </c>
      <c r="K42" s="1" t="str">
        <f>IF(OR('CONTRACT AND SUB-CONTRACT'!$F42="",'CONTRACT AND SUB-CONTRACT'!$F42="NONE",'CONTRACT AND SUB-CONTRACT'!$F42="Service-Disabled Veteran Business Enterprise (SDVBE)"),"",'CONTRACT AND SUB-CONTRACT'!$G42)</f>
        <v/>
      </c>
      <c r="L42" s="73" t="str">
        <f>IF('CONTRACT AND SUB-CONTRACT'!$F42="Service-Disabled Veteran Business Enterprise (SDVBE)",1,"")</f>
        <v/>
      </c>
      <c r="M42" s="53" t="str">
        <f>IF(G42="","",IF($G$8="","",'CONTRACT AND SUB-CONTRACT'!$G42/$G$8))</f>
        <v/>
      </c>
    </row>
    <row r="43" spans="1:13" s="21" customFormat="1" ht="34.9" customHeight="1" x14ac:dyDescent="0.25">
      <c r="A43" s="14"/>
      <c r="B43" s="15"/>
      <c r="C43" s="16"/>
      <c r="D43" s="17"/>
      <c r="E43" s="18"/>
      <c r="F43" s="94" t="s">
        <v>11</v>
      </c>
      <c r="G43" s="95">
        <f>SUBTOTAL(109,'CONTRACT AND SUB-CONTRACT'!$G$13:$G$42)</f>
        <v>0</v>
      </c>
      <c r="H43" s="95">
        <f>SUBTOTAL(109,'CONTRACT AND SUB-CONTRACT'!$H$13:$H$42)</f>
        <v>0</v>
      </c>
      <c r="I43" s="96">
        <f>SUBTOTAL(109,'CONTRACT AND SUB-CONTRACT'!$I$13:$I$42)</f>
        <v>0</v>
      </c>
      <c r="J43" s="97">
        <f>SUBTOTAL(109,'CONTRACT AND SUB-CONTRACT'!$J$13:$J$42)</f>
        <v>0</v>
      </c>
      <c r="K43" s="95">
        <f>SUBTOTAL(109,'CONTRACT AND SUB-CONTRACT'!$H$13:$H$42)</f>
        <v>0</v>
      </c>
      <c r="L43" s="96">
        <f>SUBTOTAL(109,'CONTRACT AND SUB-CONTRACT'!$I$13:$I$42)</f>
        <v>0</v>
      </c>
      <c r="M43" s="97">
        <f>SUBTOTAL(109,'CONTRACT AND SUB-CONTRACT'!$J$13:$J$42)</f>
        <v>0</v>
      </c>
    </row>
    <row r="44" spans="1:13" s="21" customFormat="1" ht="30" hidden="1" customHeight="1" x14ac:dyDescent="0.25">
      <c r="A44" s="14" t="s">
        <v>16</v>
      </c>
      <c r="B44" s="15"/>
      <c r="C44" s="16"/>
      <c r="D44" s="17"/>
      <c r="E44" s="18"/>
      <c r="F44" s="19" t="s">
        <v>11</v>
      </c>
      <c r="G44" s="20">
        <f>SUBTOTAL(109,'CONTRACT AND SUB-CONTRACT'!$G$13:$G$42)</f>
        <v>0</v>
      </c>
      <c r="H44" s="20">
        <f>SUBTOTAL(109,'CONTRACT AND SUB-CONTRACT'!$H$13:$H$42)</f>
        <v>0</v>
      </c>
      <c r="I44" s="74">
        <f>SUBTOTAL(109,'CONTRACT AND SUB-CONTRACT'!$I$13:$I$42)</f>
        <v>0</v>
      </c>
      <c r="J44" s="58">
        <f>SUBTOTAL(109,'CONTRACT AND SUB-CONTRACT'!$J$13:$J$42)</f>
        <v>0</v>
      </c>
      <c r="K44" s="20">
        <f>SUBTOTAL(109,'CONTRACT AND SUB-CONTRACT'!$H$13:$H$42)</f>
        <v>0</v>
      </c>
      <c r="L44" s="74">
        <f>SUBTOTAL(109,'CONTRACT AND SUB-CONTRACT'!$I$13:$I$42)</f>
        <v>0</v>
      </c>
      <c r="M44" s="58">
        <f>SUBTOTAL(109,'CONTRACT AND SUB-CONTRACT'!$J$13:$J$42)</f>
        <v>0</v>
      </c>
    </row>
    <row r="45" spans="1:13" ht="15" x14ac:dyDescent="0.2">
      <c r="B45" s="22"/>
      <c r="C45" s="22"/>
      <c r="D45" s="22"/>
      <c r="E45" s="22"/>
      <c r="F45" s="22"/>
      <c r="G45" s="22"/>
      <c r="H45" s="22"/>
    </row>
    <row r="46" spans="1:13" s="21" customFormat="1" ht="75.599999999999994" customHeight="1" x14ac:dyDescent="0.25">
      <c r="A46" s="115" t="s">
        <v>40</v>
      </c>
      <c r="B46" s="116"/>
      <c r="C46" s="116"/>
      <c r="D46" s="116"/>
      <c r="E46" s="86"/>
      <c r="F46" s="117" t="s">
        <v>44</v>
      </c>
      <c r="G46" s="117"/>
      <c r="H46" s="117"/>
      <c r="I46" s="117"/>
      <c r="J46" s="117"/>
      <c r="K46" s="117"/>
      <c r="L46" s="117"/>
      <c r="M46" s="117"/>
    </row>
    <row r="47" spans="1:13" ht="25.9" customHeight="1" x14ac:dyDescent="0.2">
      <c r="B47" s="22"/>
      <c r="C47" s="22"/>
      <c r="D47" s="22"/>
      <c r="E47" s="22"/>
      <c r="F47" s="22"/>
      <c r="G47" s="22"/>
      <c r="H47" s="22"/>
    </row>
    <row r="48" spans="1:13" s="26" customFormat="1" ht="48" customHeight="1" x14ac:dyDescent="0.35">
      <c r="A48" s="119" t="s">
        <v>32</v>
      </c>
      <c r="B48" s="119"/>
      <c r="C48" s="119"/>
      <c r="D48" s="119"/>
      <c r="E48" s="119"/>
      <c r="F48" s="119"/>
      <c r="G48" s="119"/>
      <c r="H48" s="23"/>
      <c r="I48" s="24"/>
      <c r="J48" s="25"/>
      <c r="K48" s="113" t="s">
        <v>37</v>
      </c>
      <c r="L48" s="114"/>
      <c r="M48" s="114"/>
    </row>
    <row r="49" spans="1:13" s="27" customFormat="1" ht="34.9" customHeight="1" x14ac:dyDescent="0.2">
      <c r="A49" s="61" t="s">
        <v>20</v>
      </c>
      <c r="B49" s="61" t="s">
        <v>19</v>
      </c>
      <c r="C49" s="61" t="s">
        <v>27</v>
      </c>
      <c r="D49" s="61" t="s">
        <v>13</v>
      </c>
      <c r="E49" s="61" t="s">
        <v>14</v>
      </c>
      <c r="F49" s="61" t="s">
        <v>23</v>
      </c>
      <c r="G49" s="62" t="s">
        <v>8</v>
      </c>
      <c r="H49" s="62" t="s">
        <v>9</v>
      </c>
      <c r="I49" s="63" t="s">
        <v>10</v>
      </c>
      <c r="J49" s="61" t="s">
        <v>26</v>
      </c>
      <c r="K49" s="62" t="s">
        <v>9</v>
      </c>
      <c r="L49" s="63" t="s">
        <v>10</v>
      </c>
      <c r="M49" s="61" t="s">
        <v>26</v>
      </c>
    </row>
    <row r="50" spans="1:13" s="27" customFormat="1" ht="34.9" customHeight="1" x14ac:dyDescent="0.2">
      <c r="A50" s="49"/>
      <c r="B50" s="49"/>
      <c r="C50" s="47"/>
      <c r="D50" s="47"/>
      <c r="E50" s="85"/>
      <c r="F50" s="51"/>
      <c r="G50" s="50"/>
      <c r="H50" s="28" t="str">
        <f>IF(OR('CONTRACT AND SUB-CONTRACT'!$F50="",'CONTRACT AND SUB-CONTRACT'!$F50="NONE",'CONTRACT AND SUB-CONTRACT'!$F50="Service-Disabled Veteran Business Enterprise (SDVBE)"),"",'CONTRACT AND SUB-CONTRACT'!$G50)</f>
        <v/>
      </c>
      <c r="I50" s="75" t="str">
        <f>IF('CONTRACT AND SUB-CONTRACT'!$F50="Service-Disabled Veteran Business Enterprise (SDVBE)",1,"")</f>
        <v/>
      </c>
      <c r="J50" s="59" t="str">
        <f>IF($G$8="","",'CONTRACT AND SUB-CONTRACT'!$G50/$G$8)</f>
        <v/>
      </c>
      <c r="K50" s="28" t="str">
        <f>IF(OR('CONTRACT AND SUB-CONTRACT'!$F50="",'CONTRACT AND SUB-CONTRACT'!$F50="NONE",'CONTRACT AND SUB-CONTRACT'!$F50="Service-Disabled Veteran Business Enterprise (SDVBE)"),"",'CONTRACT AND SUB-CONTRACT'!$G50)</f>
        <v/>
      </c>
      <c r="L50" s="75" t="str">
        <f>IF('CONTRACT AND SUB-CONTRACT'!$F50="Service-Disabled Veteran Business Enterprise (SDVBE)",1,"")</f>
        <v/>
      </c>
      <c r="M50" s="59" t="str">
        <f>IF(G50="","",IF($G$8="","",'CONTRACT AND SUB-CONTRACT'!$G50/$G$8))</f>
        <v/>
      </c>
    </row>
    <row r="51" spans="1:13" s="27" customFormat="1" ht="34.9" customHeight="1" x14ac:dyDescent="0.2">
      <c r="A51" s="49"/>
      <c r="B51" s="49"/>
      <c r="C51" s="47"/>
      <c r="D51" s="47"/>
      <c r="E51" s="85"/>
      <c r="F51" s="51"/>
      <c r="G51" s="50"/>
      <c r="H51" s="28" t="str">
        <f>IF(OR('CONTRACT AND SUB-CONTRACT'!$F51="",'CONTRACT AND SUB-CONTRACT'!$F51="NONE",'CONTRACT AND SUB-CONTRACT'!$F51="Service-Disabled Veteran Business Enterprise (SDVBE)"),"",'CONTRACT AND SUB-CONTRACT'!$G51)</f>
        <v/>
      </c>
      <c r="I51" s="75" t="str">
        <f>IF('CONTRACT AND SUB-CONTRACT'!$F51="Service-Disabled Veteran Business Enterprise (SDVBE)",1,"")</f>
        <v/>
      </c>
      <c r="J51" s="59" t="str">
        <f>IF($G$8="","",'CONTRACT AND SUB-CONTRACT'!$G51/$G$8)</f>
        <v/>
      </c>
      <c r="K51" s="28" t="str">
        <f>IF(OR('CONTRACT AND SUB-CONTRACT'!$F51="",'CONTRACT AND SUB-CONTRACT'!$F51="NONE",'CONTRACT AND SUB-CONTRACT'!$F51="Service-Disabled Veteran Business Enterprise (SDVBE)"),"",'CONTRACT AND SUB-CONTRACT'!$G51)</f>
        <v/>
      </c>
      <c r="L51" s="75" t="str">
        <f>IF('CONTRACT AND SUB-CONTRACT'!$F51="Service-Disabled Veteran Business Enterprise (SDVBE)",1,"")</f>
        <v/>
      </c>
      <c r="M51" s="59" t="str">
        <f>IF(G51="","",IF($G$8="","",'CONTRACT AND SUB-CONTRACT'!$G51/$G$8))</f>
        <v/>
      </c>
    </row>
    <row r="52" spans="1:13" s="27" customFormat="1" ht="34.9" customHeight="1" x14ac:dyDescent="0.2">
      <c r="A52" s="49"/>
      <c r="B52" s="49"/>
      <c r="C52" s="47"/>
      <c r="D52" s="47"/>
      <c r="E52" s="85"/>
      <c r="F52" s="51"/>
      <c r="G52" s="50"/>
      <c r="H52" s="28" t="str">
        <f>IF(OR('CONTRACT AND SUB-CONTRACT'!$F52="",'CONTRACT AND SUB-CONTRACT'!$F52="NONE",'CONTRACT AND SUB-CONTRACT'!$F52="Service-Disabled Veteran Business Enterprise (SDVBE)"),"",'CONTRACT AND SUB-CONTRACT'!$G52)</f>
        <v/>
      </c>
      <c r="I52" s="75" t="str">
        <f>IF('CONTRACT AND SUB-CONTRACT'!$F52="Service-Disabled Veteran Business Enterprise (SDVBE)",1,"")</f>
        <v/>
      </c>
      <c r="J52" s="59" t="str">
        <f>IF($G$8="","",'CONTRACT AND SUB-CONTRACT'!$G52/$G$8)</f>
        <v/>
      </c>
      <c r="K52" s="28" t="str">
        <f>IF(OR('CONTRACT AND SUB-CONTRACT'!$F52="",'CONTRACT AND SUB-CONTRACT'!$F52="NONE",'CONTRACT AND SUB-CONTRACT'!$F52="Service-Disabled Veteran Business Enterprise (SDVBE)"),"",'CONTRACT AND SUB-CONTRACT'!$G52)</f>
        <v/>
      </c>
      <c r="L52" s="75" t="str">
        <f>IF('CONTRACT AND SUB-CONTRACT'!$F52="Service-Disabled Veteran Business Enterprise (SDVBE)",1,"")</f>
        <v/>
      </c>
      <c r="M52" s="59" t="str">
        <f>IF(G52="","",IF($G$8="","",'CONTRACT AND SUB-CONTRACT'!$G52/$G$8))</f>
        <v/>
      </c>
    </row>
    <row r="53" spans="1:13" s="27" customFormat="1" ht="34.9" customHeight="1" x14ac:dyDescent="0.2">
      <c r="A53" s="49"/>
      <c r="B53" s="49"/>
      <c r="C53" s="47"/>
      <c r="D53" s="47"/>
      <c r="E53" s="85"/>
      <c r="F53" s="51"/>
      <c r="G53" s="50"/>
      <c r="H53" s="28" t="str">
        <f>IF(OR('CONTRACT AND SUB-CONTRACT'!$F53="",'CONTRACT AND SUB-CONTRACT'!$F53="NONE",'CONTRACT AND SUB-CONTRACT'!$F53="Service-Disabled Veteran Business Enterprise (SDVBE)"),"",'CONTRACT AND SUB-CONTRACT'!$G53)</f>
        <v/>
      </c>
      <c r="I53" s="75" t="str">
        <f>IF('CONTRACT AND SUB-CONTRACT'!$F53="Service-Disabled Veteran Business Enterprise (SDVBE)",1,"")</f>
        <v/>
      </c>
      <c r="J53" s="59" t="str">
        <f>IF($G$8="","",'CONTRACT AND SUB-CONTRACT'!$G53/$G$8)</f>
        <v/>
      </c>
      <c r="K53" s="28" t="str">
        <f>IF(OR('CONTRACT AND SUB-CONTRACT'!$F53="",'CONTRACT AND SUB-CONTRACT'!$F53="NONE",'CONTRACT AND SUB-CONTRACT'!$F53="Service-Disabled Veteran Business Enterprise (SDVBE)"),"",'CONTRACT AND SUB-CONTRACT'!$G53)</f>
        <v/>
      </c>
      <c r="L53" s="75" t="str">
        <f>IF('CONTRACT AND SUB-CONTRACT'!$F53="Service-Disabled Veteran Business Enterprise (SDVBE)",1,"")</f>
        <v/>
      </c>
      <c r="M53" s="59" t="str">
        <f>IF(G53="","",IF($G$8="","",'CONTRACT AND SUB-CONTRACT'!$G53/$G$8))</f>
        <v/>
      </c>
    </row>
    <row r="54" spans="1:13" s="27" customFormat="1" ht="34.9" customHeight="1" x14ac:dyDescent="0.2">
      <c r="A54" s="49"/>
      <c r="B54" s="49"/>
      <c r="C54" s="47"/>
      <c r="D54" s="47"/>
      <c r="E54" s="85"/>
      <c r="F54" s="51"/>
      <c r="G54" s="50"/>
      <c r="H54" s="28" t="str">
        <f>IF(OR('CONTRACT AND SUB-CONTRACT'!$F54="",'CONTRACT AND SUB-CONTRACT'!$F54="NONE",'CONTRACT AND SUB-CONTRACT'!$F54="Service-Disabled Veteran Business Enterprise (SDVBE)"),"",'CONTRACT AND SUB-CONTRACT'!$G54)</f>
        <v/>
      </c>
      <c r="I54" s="75" t="str">
        <f>IF('CONTRACT AND SUB-CONTRACT'!$F54="Service-Disabled Veteran Business Enterprise (SDVBE)",1,"")</f>
        <v/>
      </c>
      <c r="J54" s="59" t="str">
        <f>IF($G$8="","",'CONTRACT AND SUB-CONTRACT'!$G54/$G$8)</f>
        <v/>
      </c>
      <c r="K54" s="28" t="str">
        <f>IF(OR('CONTRACT AND SUB-CONTRACT'!$F54="",'CONTRACT AND SUB-CONTRACT'!$F54="NONE",'CONTRACT AND SUB-CONTRACT'!$F54="Service-Disabled Veteran Business Enterprise (SDVBE)"),"",'CONTRACT AND SUB-CONTRACT'!$G54)</f>
        <v/>
      </c>
      <c r="L54" s="75" t="str">
        <f>IF('CONTRACT AND SUB-CONTRACT'!$F54="Service-Disabled Veteran Business Enterprise (SDVBE)",1,"")</f>
        <v/>
      </c>
      <c r="M54" s="59" t="str">
        <f>IF(G54="","",IF($G$8="","",'CONTRACT AND SUB-CONTRACT'!$G54/$G$8))</f>
        <v/>
      </c>
    </row>
    <row r="55" spans="1:13" s="27" customFormat="1" ht="34.9" customHeight="1" x14ac:dyDescent="0.2">
      <c r="A55" s="49"/>
      <c r="B55" s="49"/>
      <c r="C55" s="47"/>
      <c r="D55" s="47"/>
      <c r="E55" s="85"/>
      <c r="F55" s="51"/>
      <c r="G55" s="50"/>
      <c r="H55" s="28" t="str">
        <f>IF(OR('CONTRACT AND SUB-CONTRACT'!$F55="",'CONTRACT AND SUB-CONTRACT'!$F55="NONE",'CONTRACT AND SUB-CONTRACT'!$F55="Service-Disabled Veteran Business Enterprise (SDVBE)"),"",'CONTRACT AND SUB-CONTRACT'!$G55)</f>
        <v/>
      </c>
      <c r="I55" s="75" t="str">
        <f>IF('CONTRACT AND SUB-CONTRACT'!$F55="Service-Disabled Veteran Business Enterprise (SDVBE)",1,"")</f>
        <v/>
      </c>
      <c r="J55" s="59" t="str">
        <f>IF($G$8="","",'CONTRACT AND SUB-CONTRACT'!$G55/$G$8)</f>
        <v/>
      </c>
      <c r="K55" s="28" t="str">
        <f>IF(OR('CONTRACT AND SUB-CONTRACT'!$F55="",'CONTRACT AND SUB-CONTRACT'!$F55="NONE",'CONTRACT AND SUB-CONTRACT'!$F55="Service-Disabled Veteran Business Enterprise (SDVBE)"),"",'CONTRACT AND SUB-CONTRACT'!$G55)</f>
        <v/>
      </c>
      <c r="L55" s="75" t="str">
        <f>IF('CONTRACT AND SUB-CONTRACT'!$F55="Service-Disabled Veteran Business Enterprise (SDVBE)",1,"")</f>
        <v/>
      </c>
      <c r="M55" s="59" t="str">
        <f>IF(G55="","",IF($G$8="","",'CONTRACT AND SUB-CONTRACT'!$G55/$G$8))</f>
        <v/>
      </c>
    </row>
    <row r="56" spans="1:13" s="27" customFormat="1" ht="34.9" customHeight="1" x14ac:dyDescent="0.2">
      <c r="A56" s="49"/>
      <c r="B56" s="49"/>
      <c r="C56" s="47"/>
      <c r="D56" s="47"/>
      <c r="E56" s="85"/>
      <c r="F56" s="51"/>
      <c r="G56" s="50"/>
      <c r="H56" s="28" t="str">
        <f>IF(OR('CONTRACT AND SUB-CONTRACT'!$F56="",'CONTRACT AND SUB-CONTRACT'!$F56="NONE",'CONTRACT AND SUB-CONTRACT'!$F56="Service-Disabled Veteran Business Enterprise (SDVBE)"),"",'CONTRACT AND SUB-CONTRACT'!$G56)</f>
        <v/>
      </c>
      <c r="I56" s="75" t="str">
        <f>IF('CONTRACT AND SUB-CONTRACT'!$F56="Service-Disabled Veteran Business Enterprise (SDVBE)",1,"")</f>
        <v/>
      </c>
      <c r="J56" s="59" t="str">
        <f>IF($G$8="","",'CONTRACT AND SUB-CONTRACT'!$G56/$G$8)</f>
        <v/>
      </c>
      <c r="K56" s="28" t="str">
        <f>IF(OR('CONTRACT AND SUB-CONTRACT'!$F56="",'CONTRACT AND SUB-CONTRACT'!$F56="NONE",'CONTRACT AND SUB-CONTRACT'!$F56="Service-Disabled Veteran Business Enterprise (SDVBE)"),"",'CONTRACT AND SUB-CONTRACT'!$G56)</f>
        <v/>
      </c>
      <c r="L56" s="75" t="str">
        <f>IF('CONTRACT AND SUB-CONTRACT'!$F56="Service-Disabled Veteran Business Enterprise (SDVBE)",1,"")</f>
        <v/>
      </c>
      <c r="M56" s="59" t="str">
        <f>IF(G56="","",IF($G$8="","",'CONTRACT AND SUB-CONTRACT'!$G56/$G$8))</f>
        <v/>
      </c>
    </row>
    <row r="57" spans="1:13" s="27" customFormat="1" ht="34.9" customHeight="1" x14ac:dyDescent="0.2">
      <c r="A57" s="49"/>
      <c r="B57" s="49"/>
      <c r="C57" s="47"/>
      <c r="D57" s="47"/>
      <c r="E57" s="85"/>
      <c r="F57" s="51"/>
      <c r="G57" s="50"/>
      <c r="H57" s="28" t="str">
        <f>IF(OR('CONTRACT AND SUB-CONTRACT'!$F57="",'CONTRACT AND SUB-CONTRACT'!$F57="NONE",'CONTRACT AND SUB-CONTRACT'!$F57="Service-Disabled Veteran Business Enterprise (SDVBE)"),"",'CONTRACT AND SUB-CONTRACT'!$G57)</f>
        <v/>
      </c>
      <c r="I57" s="75" t="str">
        <f>IF('CONTRACT AND SUB-CONTRACT'!$F57="Service-Disabled Veteran Business Enterprise (SDVBE)",1,"")</f>
        <v/>
      </c>
      <c r="J57" s="59" t="str">
        <f>IF($G$8="","",'CONTRACT AND SUB-CONTRACT'!$G57/$G$8)</f>
        <v/>
      </c>
      <c r="K57" s="28" t="str">
        <f>IF(OR('CONTRACT AND SUB-CONTRACT'!$F57="",'CONTRACT AND SUB-CONTRACT'!$F57="NONE",'CONTRACT AND SUB-CONTRACT'!$F57="Service-Disabled Veteran Business Enterprise (SDVBE)"),"",'CONTRACT AND SUB-CONTRACT'!$G57)</f>
        <v/>
      </c>
      <c r="L57" s="75" t="str">
        <f>IF('CONTRACT AND SUB-CONTRACT'!$F57="Service-Disabled Veteran Business Enterprise (SDVBE)",1,"")</f>
        <v/>
      </c>
      <c r="M57" s="59" t="str">
        <f>IF(G57="","",IF($G$8="","",'CONTRACT AND SUB-CONTRACT'!$G57/$G$8))</f>
        <v/>
      </c>
    </row>
    <row r="58" spans="1:13" s="27" customFormat="1" ht="34.9" customHeight="1" x14ac:dyDescent="0.2">
      <c r="A58" s="49"/>
      <c r="B58" s="49"/>
      <c r="C58" s="47"/>
      <c r="D58" s="47"/>
      <c r="E58" s="85"/>
      <c r="F58" s="51"/>
      <c r="G58" s="50"/>
      <c r="H58" s="28" t="str">
        <f>IF(OR('CONTRACT AND SUB-CONTRACT'!$F58="",'CONTRACT AND SUB-CONTRACT'!$F58="NONE",'CONTRACT AND SUB-CONTRACT'!$F58="Service-Disabled Veteran Business Enterprise (SDVBE)"),"",'CONTRACT AND SUB-CONTRACT'!$G58)</f>
        <v/>
      </c>
      <c r="I58" s="75" t="str">
        <f>IF('CONTRACT AND SUB-CONTRACT'!$F58="Service-Disabled Veteran Business Enterprise (SDVBE)",1,"")</f>
        <v/>
      </c>
      <c r="J58" s="59" t="str">
        <f>IF($G$8="","",'CONTRACT AND SUB-CONTRACT'!$G58/$G$8)</f>
        <v/>
      </c>
      <c r="K58" s="28" t="str">
        <f>IF(OR('CONTRACT AND SUB-CONTRACT'!$F58="",'CONTRACT AND SUB-CONTRACT'!$F58="NONE",'CONTRACT AND SUB-CONTRACT'!$F58="Service-Disabled Veteran Business Enterprise (SDVBE)"),"",'CONTRACT AND SUB-CONTRACT'!$G58)</f>
        <v/>
      </c>
      <c r="L58" s="75" t="str">
        <f>IF('CONTRACT AND SUB-CONTRACT'!$F58="Service-Disabled Veteran Business Enterprise (SDVBE)",1,"")</f>
        <v/>
      </c>
      <c r="M58" s="59" t="str">
        <f>IF(G58="","",IF($G$8="","",'CONTRACT AND SUB-CONTRACT'!$G58/$G$8))</f>
        <v/>
      </c>
    </row>
    <row r="59" spans="1:13" s="27" customFormat="1" ht="34.9" customHeight="1" x14ac:dyDescent="0.2">
      <c r="A59" s="49"/>
      <c r="B59" s="49"/>
      <c r="C59" s="47"/>
      <c r="D59" s="47"/>
      <c r="E59" s="85"/>
      <c r="F59" s="51"/>
      <c r="G59" s="50"/>
      <c r="H59" s="28" t="str">
        <f>IF(OR('CONTRACT AND SUB-CONTRACT'!$F59="",'CONTRACT AND SUB-CONTRACT'!$F59="NONE",'CONTRACT AND SUB-CONTRACT'!$F59="Service-Disabled Veteran Business Enterprise (SDVBE)"),"",'CONTRACT AND SUB-CONTRACT'!$G59)</f>
        <v/>
      </c>
      <c r="I59" s="75" t="str">
        <f>IF('CONTRACT AND SUB-CONTRACT'!$F59="Service-Disabled Veteran Business Enterprise (SDVBE)",1,"")</f>
        <v/>
      </c>
      <c r="J59" s="59" t="str">
        <f>IF($G$8="","",'CONTRACT AND SUB-CONTRACT'!$G59/$G$8)</f>
        <v/>
      </c>
      <c r="K59" s="28" t="str">
        <f>IF(OR('CONTRACT AND SUB-CONTRACT'!$F59="",'CONTRACT AND SUB-CONTRACT'!$F59="NONE",'CONTRACT AND SUB-CONTRACT'!$F59="Service-Disabled Veteran Business Enterprise (SDVBE)"),"",'CONTRACT AND SUB-CONTRACT'!$G59)</f>
        <v/>
      </c>
      <c r="L59" s="75" t="str">
        <f>IF('CONTRACT AND SUB-CONTRACT'!$F59="Service-Disabled Veteran Business Enterprise (SDVBE)",1,"")</f>
        <v/>
      </c>
      <c r="M59" s="59" t="str">
        <f>IF(G59="","",IF($G$8="","",'CONTRACT AND SUB-CONTRACT'!$G59/$G$8))</f>
        <v/>
      </c>
    </row>
    <row r="60" spans="1:13" s="27" customFormat="1" ht="34.9" customHeight="1" x14ac:dyDescent="0.2">
      <c r="A60" s="49"/>
      <c r="B60" s="49"/>
      <c r="C60" s="47"/>
      <c r="D60" s="47"/>
      <c r="E60" s="85"/>
      <c r="F60" s="51"/>
      <c r="G60" s="50"/>
      <c r="H60" s="28" t="str">
        <f>IF(OR('CONTRACT AND SUB-CONTRACT'!$F60="",'CONTRACT AND SUB-CONTRACT'!$F60="NONE",'CONTRACT AND SUB-CONTRACT'!$F60="Service-Disabled Veteran Business Enterprise (SDVBE)"),"",'CONTRACT AND SUB-CONTRACT'!$G60)</f>
        <v/>
      </c>
      <c r="I60" s="75" t="str">
        <f>IF('CONTRACT AND SUB-CONTRACT'!$F60="Service-Disabled Veteran Business Enterprise (SDVBE)",1,"")</f>
        <v/>
      </c>
      <c r="J60" s="59" t="str">
        <f>IF($G$8="","",'CONTRACT AND SUB-CONTRACT'!$G60/$G$8)</f>
        <v/>
      </c>
      <c r="K60" s="28" t="str">
        <f>IF(OR('CONTRACT AND SUB-CONTRACT'!$F60="",'CONTRACT AND SUB-CONTRACT'!$F60="NONE",'CONTRACT AND SUB-CONTRACT'!$F60="Service-Disabled Veteran Business Enterprise (SDVBE)"),"",'CONTRACT AND SUB-CONTRACT'!$G60)</f>
        <v/>
      </c>
      <c r="L60" s="75" t="str">
        <f>IF('CONTRACT AND SUB-CONTRACT'!$F60="Service-Disabled Veteran Business Enterprise (SDVBE)",1,"")</f>
        <v/>
      </c>
      <c r="M60" s="59" t="str">
        <f>IF(G60="","",IF($G$8="","",'CONTRACT AND SUB-CONTRACT'!$G60/$G$8))</f>
        <v/>
      </c>
    </row>
    <row r="61" spans="1:13" s="27" customFormat="1" ht="34.9" customHeight="1" x14ac:dyDescent="0.2">
      <c r="A61" s="49"/>
      <c r="B61" s="49"/>
      <c r="C61" s="47"/>
      <c r="D61" s="47"/>
      <c r="E61" s="85"/>
      <c r="F61" s="51"/>
      <c r="G61" s="50"/>
      <c r="H61" s="28" t="str">
        <f>IF(OR('CONTRACT AND SUB-CONTRACT'!$F61="",'CONTRACT AND SUB-CONTRACT'!$F61="NONE",'CONTRACT AND SUB-CONTRACT'!$F61="Service-Disabled Veteran Business Enterprise (SDVBE)"),"",'CONTRACT AND SUB-CONTRACT'!$G61)</f>
        <v/>
      </c>
      <c r="I61" s="75" t="str">
        <f>IF('CONTRACT AND SUB-CONTRACT'!$F61="Service-Disabled Veteran Business Enterprise (SDVBE)",1,"")</f>
        <v/>
      </c>
      <c r="J61" s="59" t="str">
        <f>IF($G$8="","",'CONTRACT AND SUB-CONTRACT'!$G61/$G$8)</f>
        <v/>
      </c>
      <c r="K61" s="28" t="str">
        <f>IF(OR('CONTRACT AND SUB-CONTRACT'!$F61="",'CONTRACT AND SUB-CONTRACT'!$F61="NONE",'CONTRACT AND SUB-CONTRACT'!$F61="Service-Disabled Veteran Business Enterprise (SDVBE)"),"",'CONTRACT AND SUB-CONTRACT'!$G61)</f>
        <v/>
      </c>
      <c r="L61" s="75" t="str">
        <f>IF('CONTRACT AND SUB-CONTRACT'!$F61="Service-Disabled Veteran Business Enterprise (SDVBE)",1,"")</f>
        <v/>
      </c>
      <c r="M61" s="59" t="str">
        <f>IF(G61="","",IF($G$8="","",'CONTRACT AND SUB-CONTRACT'!$G61/$G$8))</f>
        <v/>
      </c>
    </row>
    <row r="62" spans="1:13" s="27" customFormat="1" ht="34.9" customHeight="1" x14ac:dyDescent="0.2">
      <c r="A62" s="49"/>
      <c r="B62" s="49"/>
      <c r="C62" s="47"/>
      <c r="D62" s="47"/>
      <c r="E62" s="85"/>
      <c r="F62" s="51"/>
      <c r="G62" s="50"/>
      <c r="H62" s="28" t="str">
        <f>IF(OR('CONTRACT AND SUB-CONTRACT'!$F62="",'CONTRACT AND SUB-CONTRACT'!$F62="NONE",'CONTRACT AND SUB-CONTRACT'!$F62="Service-Disabled Veteran Business Enterprise (SDVBE)"),"",'CONTRACT AND SUB-CONTRACT'!$G62)</f>
        <v/>
      </c>
      <c r="I62" s="75" t="str">
        <f>IF('CONTRACT AND SUB-CONTRACT'!$F62="Service-Disabled Veteran Business Enterprise (SDVBE)",1,"")</f>
        <v/>
      </c>
      <c r="J62" s="59" t="str">
        <f>IF($G$8="","",'CONTRACT AND SUB-CONTRACT'!$G62/$G$8)</f>
        <v/>
      </c>
      <c r="K62" s="28" t="str">
        <f>IF(OR('CONTRACT AND SUB-CONTRACT'!$F62="",'CONTRACT AND SUB-CONTRACT'!$F62="NONE",'CONTRACT AND SUB-CONTRACT'!$F62="Service-Disabled Veteran Business Enterprise (SDVBE)"),"",'CONTRACT AND SUB-CONTRACT'!$G62)</f>
        <v/>
      </c>
      <c r="L62" s="75" t="str">
        <f>IF('CONTRACT AND SUB-CONTRACT'!$F62="Service-Disabled Veteran Business Enterprise (SDVBE)",1,"")</f>
        <v/>
      </c>
      <c r="M62" s="59" t="str">
        <f>IF(G62="","",IF($G$8="","",'CONTRACT AND SUB-CONTRACT'!$G62/$G$8))</f>
        <v/>
      </c>
    </row>
    <row r="63" spans="1:13" s="27" customFormat="1" ht="34.9" customHeight="1" x14ac:dyDescent="0.2">
      <c r="A63" s="49"/>
      <c r="B63" s="49"/>
      <c r="C63" s="47"/>
      <c r="D63" s="47"/>
      <c r="E63" s="85"/>
      <c r="F63" s="51"/>
      <c r="G63" s="50"/>
      <c r="H63" s="28" t="str">
        <f>IF(OR('CONTRACT AND SUB-CONTRACT'!$F63="",'CONTRACT AND SUB-CONTRACT'!$F63="NONE",'CONTRACT AND SUB-CONTRACT'!$F63="Service-Disabled Veteran Business Enterprise (SDVBE)"),"",'CONTRACT AND SUB-CONTRACT'!$G63)</f>
        <v/>
      </c>
      <c r="I63" s="75" t="str">
        <f>IF('CONTRACT AND SUB-CONTRACT'!$F63="Service-Disabled Veteran Business Enterprise (SDVBE)",1,"")</f>
        <v/>
      </c>
      <c r="J63" s="59" t="str">
        <f>IF($G$8="","",'CONTRACT AND SUB-CONTRACT'!$G63/$G$8)</f>
        <v/>
      </c>
      <c r="K63" s="28" t="str">
        <f>IF(OR('CONTRACT AND SUB-CONTRACT'!$F63="",'CONTRACT AND SUB-CONTRACT'!$F63="NONE",'CONTRACT AND SUB-CONTRACT'!$F63="Service-Disabled Veteran Business Enterprise (SDVBE)"),"",'CONTRACT AND SUB-CONTRACT'!$G63)</f>
        <v/>
      </c>
      <c r="L63" s="75" t="str">
        <f>IF('CONTRACT AND SUB-CONTRACT'!$F63="Service-Disabled Veteran Business Enterprise (SDVBE)",1,"")</f>
        <v/>
      </c>
      <c r="M63" s="59" t="str">
        <f>IF(G63="","",IF($G$8="","",'CONTRACT AND SUB-CONTRACT'!$G63/$G$8))</f>
        <v/>
      </c>
    </row>
    <row r="64" spans="1:13" s="27" customFormat="1" ht="34.9" customHeight="1" x14ac:dyDescent="0.2">
      <c r="A64" s="49"/>
      <c r="B64" s="49"/>
      <c r="C64" s="47"/>
      <c r="D64" s="47"/>
      <c r="E64" s="85"/>
      <c r="F64" s="51"/>
      <c r="G64" s="50"/>
      <c r="H64" s="28" t="str">
        <f>IF(OR('CONTRACT AND SUB-CONTRACT'!$F64="",'CONTRACT AND SUB-CONTRACT'!$F64="NONE",'CONTRACT AND SUB-CONTRACT'!$F64="Service-Disabled Veteran Business Enterprise (SDVBE)"),"",'CONTRACT AND SUB-CONTRACT'!$G64)</f>
        <v/>
      </c>
      <c r="I64" s="75" t="str">
        <f>IF('CONTRACT AND SUB-CONTRACT'!$F64="Service-Disabled Veteran Business Enterprise (SDVBE)",1,"")</f>
        <v/>
      </c>
      <c r="J64" s="59" t="str">
        <f>IF($G$8="","",'CONTRACT AND SUB-CONTRACT'!$G64/$G$8)</f>
        <v/>
      </c>
      <c r="K64" s="28" t="str">
        <f>IF(OR('CONTRACT AND SUB-CONTRACT'!$F64="",'CONTRACT AND SUB-CONTRACT'!$F64="NONE",'CONTRACT AND SUB-CONTRACT'!$F64="Service-Disabled Veteran Business Enterprise (SDVBE)"),"",'CONTRACT AND SUB-CONTRACT'!$G64)</f>
        <v/>
      </c>
      <c r="L64" s="75" t="str">
        <f>IF('CONTRACT AND SUB-CONTRACT'!$F64="Service-Disabled Veteran Business Enterprise (SDVBE)",1,"")</f>
        <v/>
      </c>
      <c r="M64" s="59" t="str">
        <f>IF(G64="","",IF($G$8="","",'CONTRACT AND SUB-CONTRACT'!$G64/$G$8))</f>
        <v/>
      </c>
    </row>
    <row r="65" spans="1:13" s="27" customFormat="1" ht="34.9" customHeight="1" x14ac:dyDescent="0.2">
      <c r="A65" s="49"/>
      <c r="B65" s="49"/>
      <c r="C65" s="47"/>
      <c r="D65" s="47"/>
      <c r="E65" s="85"/>
      <c r="F65" s="51"/>
      <c r="G65" s="50"/>
      <c r="H65" s="28" t="str">
        <f>IF(OR('CONTRACT AND SUB-CONTRACT'!$F65="",'CONTRACT AND SUB-CONTRACT'!$F65="NONE",'CONTRACT AND SUB-CONTRACT'!$F65="Service-Disabled Veteran Business Enterprise (SDVBE)"),"",'CONTRACT AND SUB-CONTRACT'!$G65)</f>
        <v/>
      </c>
      <c r="I65" s="75" t="str">
        <f>IF('CONTRACT AND SUB-CONTRACT'!$F65="Service-Disabled Veteran Business Enterprise (SDVBE)",1,"")</f>
        <v/>
      </c>
      <c r="J65" s="59" t="str">
        <f>IF($G$8="","",'CONTRACT AND SUB-CONTRACT'!$G65/$G$8)</f>
        <v/>
      </c>
      <c r="K65" s="28" t="str">
        <f>IF(OR('CONTRACT AND SUB-CONTRACT'!$F65="",'CONTRACT AND SUB-CONTRACT'!$F65="NONE",'CONTRACT AND SUB-CONTRACT'!$F65="Service-Disabled Veteran Business Enterprise (SDVBE)"),"",'CONTRACT AND SUB-CONTRACT'!$G65)</f>
        <v/>
      </c>
      <c r="L65" s="75" t="str">
        <f>IF('CONTRACT AND SUB-CONTRACT'!$F65="Service-Disabled Veteran Business Enterprise (SDVBE)",1,"")</f>
        <v/>
      </c>
      <c r="M65" s="59" t="str">
        <f>IF(G65="","",IF($G$8="","",'CONTRACT AND SUB-CONTRACT'!$G65/$G$8))</f>
        <v/>
      </c>
    </row>
    <row r="66" spans="1:13" s="27" customFormat="1" ht="34.9" customHeight="1" x14ac:dyDescent="0.2">
      <c r="A66" s="49"/>
      <c r="B66" s="49"/>
      <c r="C66" s="47"/>
      <c r="D66" s="47"/>
      <c r="E66" s="85"/>
      <c r="F66" s="51"/>
      <c r="G66" s="50"/>
      <c r="H66" s="28" t="str">
        <f>IF(OR('CONTRACT AND SUB-CONTRACT'!$F66="",'CONTRACT AND SUB-CONTRACT'!$F66="NONE",'CONTRACT AND SUB-CONTRACT'!$F66="Service-Disabled Veteran Business Enterprise (SDVBE)"),"",'CONTRACT AND SUB-CONTRACT'!$G66)</f>
        <v/>
      </c>
      <c r="I66" s="75" t="str">
        <f>IF('CONTRACT AND SUB-CONTRACT'!$F66="Service-Disabled Veteran Business Enterprise (SDVBE)",1,"")</f>
        <v/>
      </c>
      <c r="J66" s="59" t="str">
        <f>IF($G$8="","",'CONTRACT AND SUB-CONTRACT'!$G66/$G$8)</f>
        <v/>
      </c>
      <c r="K66" s="28" t="str">
        <f>IF(OR('CONTRACT AND SUB-CONTRACT'!$F66="",'CONTRACT AND SUB-CONTRACT'!$F66="NONE",'CONTRACT AND SUB-CONTRACT'!$F66="Service-Disabled Veteran Business Enterprise (SDVBE)"),"",'CONTRACT AND SUB-CONTRACT'!$G66)</f>
        <v/>
      </c>
      <c r="L66" s="75" t="str">
        <f>IF('CONTRACT AND SUB-CONTRACT'!$F66="Service-Disabled Veteran Business Enterprise (SDVBE)",1,"")</f>
        <v/>
      </c>
      <c r="M66" s="59" t="str">
        <f>IF(G66="","",IF($G$8="","",'CONTRACT AND SUB-CONTRACT'!$G66/$G$8))</f>
        <v/>
      </c>
    </row>
    <row r="67" spans="1:13" s="27" customFormat="1" ht="34.9" customHeight="1" x14ac:dyDescent="0.2">
      <c r="A67" s="49"/>
      <c r="B67" s="49"/>
      <c r="C67" s="47"/>
      <c r="D67" s="47"/>
      <c r="E67" s="85"/>
      <c r="F67" s="51"/>
      <c r="G67" s="50"/>
      <c r="H67" s="28" t="str">
        <f>IF(OR('CONTRACT AND SUB-CONTRACT'!$F67="",'CONTRACT AND SUB-CONTRACT'!$F67="NONE",'CONTRACT AND SUB-CONTRACT'!$F67="Service-Disabled Veteran Business Enterprise (SDVBE)"),"",'CONTRACT AND SUB-CONTRACT'!$G67)</f>
        <v/>
      </c>
      <c r="I67" s="75" t="str">
        <f>IF('CONTRACT AND SUB-CONTRACT'!$F67="Service-Disabled Veteran Business Enterprise (SDVBE)",1,"")</f>
        <v/>
      </c>
      <c r="J67" s="59" t="str">
        <f>IF($G$8="","",'CONTRACT AND SUB-CONTRACT'!$G67/$G$8)</f>
        <v/>
      </c>
      <c r="K67" s="28" t="str">
        <f>IF(OR('CONTRACT AND SUB-CONTRACT'!$F67="",'CONTRACT AND SUB-CONTRACT'!$F67="NONE",'CONTRACT AND SUB-CONTRACT'!$F67="Service-Disabled Veteran Business Enterprise (SDVBE)"),"",'CONTRACT AND SUB-CONTRACT'!$G67)</f>
        <v/>
      </c>
      <c r="L67" s="75" t="str">
        <f>IF('CONTRACT AND SUB-CONTRACT'!$F67="Service-Disabled Veteran Business Enterprise (SDVBE)",1,"")</f>
        <v/>
      </c>
      <c r="M67" s="59" t="str">
        <f>IF(G67="","",IF($G$8="","",'CONTRACT AND SUB-CONTRACT'!$G67/$G$8))</f>
        <v/>
      </c>
    </row>
    <row r="68" spans="1:13" s="27" customFormat="1" ht="34.9" customHeight="1" x14ac:dyDescent="0.2">
      <c r="A68" s="49"/>
      <c r="B68" s="49"/>
      <c r="C68" s="47"/>
      <c r="D68" s="47"/>
      <c r="E68" s="85"/>
      <c r="F68" s="51"/>
      <c r="G68" s="50"/>
      <c r="H68" s="28" t="str">
        <f>IF(OR('CONTRACT AND SUB-CONTRACT'!$F68="",'CONTRACT AND SUB-CONTRACT'!$F68="NONE",'CONTRACT AND SUB-CONTRACT'!$F68="Service-Disabled Veteran Business Enterprise (SDVBE)"),"",'CONTRACT AND SUB-CONTRACT'!$G68)</f>
        <v/>
      </c>
      <c r="I68" s="75" t="str">
        <f>IF('CONTRACT AND SUB-CONTRACT'!$F68="Service-Disabled Veteran Business Enterprise (SDVBE)",1,"")</f>
        <v/>
      </c>
      <c r="J68" s="59" t="str">
        <f>IF($G$8="","",'CONTRACT AND SUB-CONTRACT'!$G68/$G$8)</f>
        <v/>
      </c>
      <c r="K68" s="28" t="str">
        <f>IF(OR('CONTRACT AND SUB-CONTRACT'!$F68="",'CONTRACT AND SUB-CONTRACT'!$F68="NONE",'CONTRACT AND SUB-CONTRACT'!$F68="Service-Disabled Veteran Business Enterprise (SDVBE)"),"",'CONTRACT AND SUB-CONTRACT'!$G68)</f>
        <v/>
      </c>
      <c r="L68" s="75" t="str">
        <f>IF('CONTRACT AND SUB-CONTRACT'!$F68="Service-Disabled Veteran Business Enterprise (SDVBE)",1,"")</f>
        <v/>
      </c>
      <c r="M68" s="59" t="str">
        <f>IF(G68="","",IF($G$8="","",'CONTRACT AND SUB-CONTRACT'!$G68/$G$8))</f>
        <v/>
      </c>
    </row>
    <row r="69" spans="1:13" s="27" customFormat="1" ht="34.9" customHeight="1" x14ac:dyDescent="0.2">
      <c r="A69" s="49"/>
      <c r="B69" s="49"/>
      <c r="C69" s="47"/>
      <c r="D69" s="47"/>
      <c r="E69" s="85"/>
      <c r="F69" s="51"/>
      <c r="G69" s="50"/>
      <c r="H69" s="28" t="str">
        <f>IF(OR('CONTRACT AND SUB-CONTRACT'!$F69="",'CONTRACT AND SUB-CONTRACT'!$F69="NONE",'CONTRACT AND SUB-CONTRACT'!$F69="Service-Disabled Veteran Business Enterprise (SDVBE)"),"",'CONTRACT AND SUB-CONTRACT'!$G69)</f>
        <v/>
      </c>
      <c r="I69" s="75" t="str">
        <f>IF('CONTRACT AND SUB-CONTRACT'!$F69="Service-Disabled Veteran Business Enterprise (SDVBE)",1,"")</f>
        <v/>
      </c>
      <c r="J69" s="59" t="str">
        <f>IF($G$8="","",'CONTRACT AND SUB-CONTRACT'!$G69/$G$8)</f>
        <v/>
      </c>
      <c r="K69" s="28" t="str">
        <f>IF(OR('CONTRACT AND SUB-CONTRACT'!$F69="",'CONTRACT AND SUB-CONTRACT'!$F69="NONE",'CONTRACT AND SUB-CONTRACT'!$F69="Service-Disabled Veteran Business Enterprise (SDVBE)"),"",'CONTRACT AND SUB-CONTRACT'!$G69)</f>
        <v/>
      </c>
      <c r="L69" s="75" t="str">
        <f>IF('CONTRACT AND SUB-CONTRACT'!$F69="Service-Disabled Veteran Business Enterprise (SDVBE)",1,"")</f>
        <v/>
      </c>
      <c r="M69" s="59" t="str">
        <f>IF(G69="","",IF($G$8="","",'CONTRACT AND SUB-CONTRACT'!$G69/$G$8))</f>
        <v/>
      </c>
    </row>
    <row r="70" spans="1:13" s="27" customFormat="1" ht="34.9" customHeight="1" x14ac:dyDescent="0.2">
      <c r="A70" s="49"/>
      <c r="B70" s="49"/>
      <c r="C70" s="47"/>
      <c r="D70" s="47"/>
      <c r="E70" s="85"/>
      <c r="F70" s="51"/>
      <c r="G70" s="50"/>
      <c r="H70" s="28" t="str">
        <f>IF(OR('CONTRACT AND SUB-CONTRACT'!$F70="",'CONTRACT AND SUB-CONTRACT'!$F70="NONE",'CONTRACT AND SUB-CONTRACT'!$F70="Service-Disabled Veteran Business Enterprise (SDVBE)"),"",'CONTRACT AND SUB-CONTRACT'!$G70)</f>
        <v/>
      </c>
      <c r="I70" s="75" t="str">
        <f>IF('CONTRACT AND SUB-CONTRACT'!$F70="Service-Disabled Veteran Business Enterprise (SDVBE)",1,"")</f>
        <v/>
      </c>
      <c r="J70" s="59" t="str">
        <f>IF($G$8="","",'CONTRACT AND SUB-CONTRACT'!$G70/$G$8)</f>
        <v/>
      </c>
      <c r="K70" s="28" t="str">
        <f>IF(OR('CONTRACT AND SUB-CONTRACT'!$F70="",'CONTRACT AND SUB-CONTRACT'!$F70="NONE",'CONTRACT AND SUB-CONTRACT'!$F70="Service-Disabled Veteran Business Enterprise (SDVBE)"),"",'CONTRACT AND SUB-CONTRACT'!$G70)</f>
        <v/>
      </c>
      <c r="L70" s="75" t="str">
        <f>IF('CONTRACT AND SUB-CONTRACT'!$F70="Service-Disabled Veteran Business Enterprise (SDVBE)",1,"")</f>
        <v/>
      </c>
      <c r="M70" s="59" t="str">
        <f>IF(G70="","",IF($G$8="","",'CONTRACT AND SUB-CONTRACT'!$G70/$G$8))</f>
        <v/>
      </c>
    </row>
    <row r="71" spans="1:13" s="27" customFormat="1" ht="34.9" customHeight="1" x14ac:dyDescent="0.2">
      <c r="A71" s="49"/>
      <c r="B71" s="49"/>
      <c r="C71" s="47"/>
      <c r="D71" s="47"/>
      <c r="E71" s="85"/>
      <c r="F71" s="51"/>
      <c r="G71" s="50"/>
      <c r="H71" s="28" t="str">
        <f>IF(OR('CONTRACT AND SUB-CONTRACT'!$F71="",'CONTRACT AND SUB-CONTRACT'!$F71="NONE",'CONTRACT AND SUB-CONTRACT'!$F71="Service-Disabled Veteran Business Enterprise (SDVBE)"),"",'CONTRACT AND SUB-CONTRACT'!$G71)</f>
        <v/>
      </c>
      <c r="I71" s="75" t="str">
        <f>IF('CONTRACT AND SUB-CONTRACT'!$F71="Service-Disabled Veteran Business Enterprise (SDVBE)",1,"")</f>
        <v/>
      </c>
      <c r="J71" s="59" t="str">
        <f>IF($G$8="","",'CONTRACT AND SUB-CONTRACT'!$G71/$G$8)</f>
        <v/>
      </c>
      <c r="K71" s="28" t="str">
        <f>IF(OR('CONTRACT AND SUB-CONTRACT'!$F71="",'CONTRACT AND SUB-CONTRACT'!$F71="NONE",'CONTRACT AND SUB-CONTRACT'!$F71="Service-Disabled Veteran Business Enterprise (SDVBE)"),"",'CONTRACT AND SUB-CONTRACT'!$G71)</f>
        <v/>
      </c>
      <c r="L71" s="75" t="str">
        <f>IF('CONTRACT AND SUB-CONTRACT'!$F71="Service-Disabled Veteran Business Enterprise (SDVBE)",1,"")</f>
        <v/>
      </c>
      <c r="M71" s="59" t="str">
        <f>IF(G71="","",IF($G$8="","",'CONTRACT AND SUB-CONTRACT'!$G71/$G$8))</f>
        <v/>
      </c>
    </row>
    <row r="72" spans="1:13" s="27" customFormat="1" ht="34.9" customHeight="1" x14ac:dyDescent="0.2">
      <c r="A72" s="49"/>
      <c r="B72" s="49"/>
      <c r="C72" s="47"/>
      <c r="D72" s="47"/>
      <c r="E72" s="85"/>
      <c r="F72" s="51"/>
      <c r="G72" s="50"/>
      <c r="H72" s="28" t="str">
        <f>IF(OR('CONTRACT AND SUB-CONTRACT'!$F72="",'CONTRACT AND SUB-CONTRACT'!$F72="NONE",'CONTRACT AND SUB-CONTRACT'!$F72="Service-Disabled Veteran Business Enterprise (SDVBE)"),"",'CONTRACT AND SUB-CONTRACT'!$G72)</f>
        <v/>
      </c>
      <c r="I72" s="75" t="str">
        <f>IF('CONTRACT AND SUB-CONTRACT'!$F72="Service-Disabled Veteran Business Enterprise (SDVBE)",1,"")</f>
        <v/>
      </c>
      <c r="J72" s="59" t="str">
        <f>IF($G$8="","",'CONTRACT AND SUB-CONTRACT'!$G72/$G$8)</f>
        <v/>
      </c>
      <c r="K72" s="28" t="str">
        <f>IF(OR('CONTRACT AND SUB-CONTRACT'!$F72="",'CONTRACT AND SUB-CONTRACT'!$F72="NONE",'CONTRACT AND SUB-CONTRACT'!$F72="Service-Disabled Veteran Business Enterprise (SDVBE)"),"",'CONTRACT AND SUB-CONTRACT'!$G72)</f>
        <v/>
      </c>
      <c r="L72" s="75" t="str">
        <f>IF('CONTRACT AND SUB-CONTRACT'!$F72="Service-Disabled Veteran Business Enterprise (SDVBE)",1,"")</f>
        <v/>
      </c>
      <c r="M72" s="59" t="str">
        <f>IF(G72="","",IF($G$8="","",'CONTRACT AND SUB-CONTRACT'!$G72/$G$8))</f>
        <v/>
      </c>
    </row>
    <row r="73" spans="1:13" s="27" customFormat="1" ht="34.9" customHeight="1" x14ac:dyDescent="0.2">
      <c r="A73" s="49"/>
      <c r="B73" s="49"/>
      <c r="C73" s="47"/>
      <c r="D73" s="47"/>
      <c r="E73" s="85"/>
      <c r="F73" s="51"/>
      <c r="G73" s="50"/>
      <c r="H73" s="28" t="str">
        <f>IF(OR('CONTRACT AND SUB-CONTRACT'!$F73="",'CONTRACT AND SUB-CONTRACT'!$F73="NONE",'CONTRACT AND SUB-CONTRACT'!$F73="Service-Disabled Veteran Business Enterprise (SDVBE)"),"",'CONTRACT AND SUB-CONTRACT'!$G73)</f>
        <v/>
      </c>
      <c r="I73" s="75" t="str">
        <f>IF('CONTRACT AND SUB-CONTRACT'!$F73="Service-Disabled Veteran Business Enterprise (SDVBE)",1,"")</f>
        <v/>
      </c>
      <c r="J73" s="59" t="str">
        <f>IF($G$8="","",'CONTRACT AND SUB-CONTRACT'!$G73/$G$8)</f>
        <v/>
      </c>
      <c r="K73" s="28" t="str">
        <f>IF(OR('CONTRACT AND SUB-CONTRACT'!$F73="",'CONTRACT AND SUB-CONTRACT'!$F73="NONE",'CONTRACT AND SUB-CONTRACT'!$F73="Service-Disabled Veteran Business Enterprise (SDVBE)"),"",'CONTRACT AND SUB-CONTRACT'!$G73)</f>
        <v/>
      </c>
      <c r="L73" s="75" t="str">
        <f>IF('CONTRACT AND SUB-CONTRACT'!$F73="Service-Disabled Veteran Business Enterprise (SDVBE)",1,"")</f>
        <v/>
      </c>
      <c r="M73" s="59" t="str">
        <f>IF(G73="","",IF($G$8="","",'CONTRACT AND SUB-CONTRACT'!$G73/$G$8))</f>
        <v/>
      </c>
    </row>
    <row r="74" spans="1:13" s="27" customFormat="1" ht="34.9" customHeight="1" x14ac:dyDescent="0.2">
      <c r="A74" s="49"/>
      <c r="B74" s="49"/>
      <c r="C74" s="47"/>
      <c r="D74" s="47"/>
      <c r="E74" s="85"/>
      <c r="F74" s="51"/>
      <c r="G74" s="50"/>
      <c r="H74" s="28" t="str">
        <f>IF(OR('CONTRACT AND SUB-CONTRACT'!$F74="",'CONTRACT AND SUB-CONTRACT'!$F74="NONE",'CONTRACT AND SUB-CONTRACT'!$F74="Service-Disabled Veteran Business Enterprise (SDVBE)"),"",'CONTRACT AND SUB-CONTRACT'!$G74)</f>
        <v/>
      </c>
      <c r="I74" s="75" t="str">
        <f>IF('CONTRACT AND SUB-CONTRACT'!$F74="Service-Disabled Veteran Business Enterprise (SDVBE)",1,"")</f>
        <v/>
      </c>
      <c r="J74" s="59" t="str">
        <f>IF($G$8="","",'CONTRACT AND SUB-CONTRACT'!$G74/$G$8)</f>
        <v/>
      </c>
      <c r="K74" s="28" t="str">
        <f>IF(OR('CONTRACT AND SUB-CONTRACT'!$F74="",'CONTRACT AND SUB-CONTRACT'!$F74="NONE",'CONTRACT AND SUB-CONTRACT'!$F74="Service-Disabled Veteran Business Enterprise (SDVBE)"),"",'CONTRACT AND SUB-CONTRACT'!$G74)</f>
        <v/>
      </c>
      <c r="L74" s="75" t="str">
        <f>IF('CONTRACT AND SUB-CONTRACT'!$F74="Service-Disabled Veteran Business Enterprise (SDVBE)",1,"")</f>
        <v/>
      </c>
      <c r="M74" s="59" t="str">
        <f>IF(G74="","",IF($G$8="","",'CONTRACT AND SUB-CONTRACT'!$G74/$G$8))</f>
        <v/>
      </c>
    </row>
    <row r="75" spans="1:13" s="27" customFormat="1" ht="34.9" customHeight="1" x14ac:dyDescent="0.2">
      <c r="A75" s="49"/>
      <c r="B75" s="49"/>
      <c r="C75" s="47"/>
      <c r="D75" s="47"/>
      <c r="E75" s="85"/>
      <c r="F75" s="51"/>
      <c r="G75" s="50"/>
      <c r="H75" s="28" t="str">
        <f>IF(OR('CONTRACT AND SUB-CONTRACT'!$F75="",'CONTRACT AND SUB-CONTRACT'!$F75="NONE",'CONTRACT AND SUB-CONTRACT'!$F75="Service-Disabled Veteran Business Enterprise (SDVBE)"),"",'CONTRACT AND SUB-CONTRACT'!$G75)</f>
        <v/>
      </c>
      <c r="I75" s="75" t="str">
        <f>IF('CONTRACT AND SUB-CONTRACT'!$F75="Service-Disabled Veteran Business Enterprise (SDVBE)",1,"")</f>
        <v/>
      </c>
      <c r="J75" s="59" t="str">
        <f>IF($G$8="","",'CONTRACT AND SUB-CONTRACT'!$G75/$G$8)</f>
        <v/>
      </c>
      <c r="K75" s="28" t="str">
        <f>IF(OR('CONTRACT AND SUB-CONTRACT'!$F75="",'CONTRACT AND SUB-CONTRACT'!$F75="NONE",'CONTRACT AND SUB-CONTRACT'!$F75="Service-Disabled Veteran Business Enterprise (SDVBE)"),"",'CONTRACT AND SUB-CONTRACT'!$G75)</f>
        <v/>
      </c>
      <c r="L75" s="75" t="str">
        <f>IF('CONTRACT AND SUB-CONTRACT'!$F75="Service-Disabled Veteran Business Enterprise (SDVBE)",1,"")</f>
        <v/>
      </c>
      <c r="M75" s="59" t="str">
        <f>IF(G75="","",IF($G$8="","",'CONTRACT AND SUB-CONTRACT'!$G75/$G$8))</f>
        <v/>
      </c>
    </row>
    <row r="76" spans="1:13" s="27" customFormat="1" ht="34.9" customHeight="1" x14ac:dyDescent="0.2">
      <c r="A76" s="49"/>
      <c r="B76" s="49"/>
      <c r="C76" s="47"/>
      <c r="D76" s="47"/>
      <c r="E76" s="85"/>
      <c r="F76" s="51"/>
      <c r="G76" s="50"/>
      <c r="H76" s="28" t="str">
        <f>IF(OR('CONTRACT AND SUB-CONTRACT'!$F76="",'CONTRACT AND SUB-CONTRACT'!$F76="NONE",'CONTRACT AND SUB-CONTRACT'!$F76="Service-Disabled Veteran Business Enterprise (SDVBE)"),"",'CONTRACT AND SUB-CONTRACT'!$G76)</f>
        <v/>
      </c>
      <c r="I76" s="75" t="str">
        <f>IF('CONTRACT AND SUB-CONTRACT'!$F76="Service-Disabled Veteran Business Enterprise (SDVBE)",1,"")</f>
        <v/>
      </c>
      <c r="J76" s="59" t="str">
        <f>IF($G$8="","",'CONTRACT AND SUB-CONTRACT'!$G76/$G$8)</f>
        <v/>
      </c>
      <c r="K76" s="28" t="str">
        <f>IF(OR('CONTRACT AND SUB-CONTRACT'!$F76="",'CONTRACT AND SUB-CONTRACT'!$F76="NONE",'CONTRACT AND SUB-CONTRACT'!$F76="Service-Disabled Veteran Business Enterprise (SDVBE)"),"",'CONTRACT AND SUB-CONTRACT'!$G76)</f>
        <v/>
      </c>
      <c r="L76" s="75" t="str">
        <f>IF('CONTRACT AND SUB-CONTRACT'!$F76="Service-Disabled Veteran Business Enterprise (SDVBE)",1,"")</f>
        <v/>
      </c>
      <c r="M76" s="59" t="str">
        <f>IF(G76="","",IF($G$8="","",'CONTRACT AND SUB-CONTRACT'!$G76/$G$8))</f>
        <v/>
      </c>
    </row>
    <row r="77" spans="1:13" s="27" customFormat="1" ht="34.9" customHeight="1" x14ac:dyDescent="0.2">
      <c r="A77" s="49"/>
      <c r="B77" s="49"/>
      <c r="C77" s="47"/>
      <c r="D77" s="47"/>
      <c r="E77" s="85"/>
      <c r="F77" s="51"/>
      <c r="G77" s="50"/>
      <c r="H77" s="28" t="str">
        <f>IF(OR('CONTRACT AND SUB-CONTRACT'!$F77="",'CONTRACT AND SUB-CONTRACT'!$F77="NONE",'CONTRACT AND SUB-CONTRACT'!$F77="Service-Disabled Veteran Business Enterprise (SDVBE)"),"",'CONTRACT AND SUB-CONTRACT'!$G77)</f>
        <v/>
      </c>
      <c r="I77" s="75" t="str">
        <f>IF('CONTRACT AND SUB-CONTRACT'!$F77="Service-Disabled Veteran Business Enterprise (SDVBE)",1,"")</f>
        <v/>
      </c>
      <c r="J77" s="59" t="str">
        <f>IF($G$8="","",'CONTRACT AND SUB-CONTRACT'!$G77/$G$8)</f>
        <v/>
      </c>
      <c r="K77" s="28" t="str">
        <f>IF(OR('CONTRACT AND SUB-CONTRACT'!$F77="",'CONTRACT AND SUB-CONTRACT'!$F77="NONE",'CONTRACT AND SUB-CONTRACT'!$F77="Service-Disabled Veteran Business Enterprise (SDVBE)"),"",'CONTRACT AND SUB-CONTRACT'!$G77)</f>
        <v/>
      </c>
      <c r="L77" s="75" t="str">
        <f>IF('CONTRACT AND SUB-CONTRACT'!$F77="Service-Disabled Veteran Business Enterprise (SDVBE)",1,"")</f>
        <v/>
      </c>
      <c r="M77" s="59" t="str">
        <f>IF(G77="","",IF($G$8="","",'CONTRACT AND SUB-CONTRACT'!$G77/$G$8))</f>
        <v/>
      </c>
    </row>
    <row r="78" spans="1:13" s="27" customFormat="1" ht="34.9" customHeight="1" x14ac:dyDescent="0.2">
      <c r="A78" s="49"/>
      <c r="B78" s="49"/>
      <c r="C78" s="47"/>
      <c r="D78" s="47"/>
      <c r="E78" s="85"/>
      <c r="F78" s="51"/>
      <c r="G78" s="50"/>
      <c r="H78" s="28" t="str">
        <f>IF(OR('CONTRACT AND SUB-CONTRACT'!$F78="",'CONTRACT AND SUB-CONTRACT'!$F78="NONE",'CONTRACT AND SUB-CONTRACT'!$F78="Service-Disabled Veteran Business Enterprise (SDVBE)"),"",'CONTRACT AND SUB-CONTRACT'!$G78)</f>
        <v/>
      </c>
      <c r="I78" s="75" t="str">
        <f>IF('CONTRACT AND SUB-CONTRACT'!$F78="Service-Disabled Veteran Business Enterprise (SDVBE)",1,"")</f>
        <v/>
      </c>
      <c r="J78" s="59" t="str">
        <f>IF($G$8="","",'CONTRACT AND SUB-CONTRACT'!$G78/$G$8)</f>
        <v/>
      </c>
      <c r="K78" s="28" t="str">
        <f>IF(OR('CONTRACT AND SUB-CONTRACT'!$F78="",'CONTRACT AND SUB-CONTRACT'!$F78="NONE",'CONTRACT AND SUB-CONTRACT'!$F78="Service-Disabled Veteran Business Enterprise (SDVBE)"),"",'CONTRACT AND SUB-CONTRACT'!$G78)</f>
        <v/>
      </c>
      <c r="L78" s="75" t="str">
        <f>IF('CONTRACT AND SUB-CONTRACT'!$F78="Service-Disabled Veteran Business Enterprise (SDVBE)",1,"")</f>
        <v/>
      </c>
      <c r="M78" s="59" t="str">
        <f>IF(G78="","",IF($G$8="","",'CONTRACT AND SUB-CONTRACT'!$G78/$G$8))</f>
        <v/>
      </c>
    </row>
    <row r="79" spans="1:13" s="27" customFormat="1" ht="34.9" customHeight="1" x14ac:dyDescent="0.2">
      <c r="A79" s="49"/>
      <c r="B79" s="49"/>
      <c r="C79" s="47"/>
      <c r="D79" s="47"/>
      <c r="E79" s="85"/>
      <c r="F79" s="51"/>
      <c r="G79" s="50"/>
      <c r="H79" s="28" t="str">
        <f>IF(OR('CONTRACT AND SUB-CONTRACT'!$F79="",'CONTRACT AND SUB-CONTRACT'!$F79="NONE",'CONTRACT AND SUB-CONTRACT'!$F79="Service-Disabled Veteran Business Enterprise (SDVBE)"),"",'CONTRACT AND SUB-CONTRACT'!$G79)</f>
        <v/>
      </c>
      <c r="I79" s="75" t="str">
        <f>IF('CONTRACT AND SUB-CONTRACT'!$F79="Service-Disabled Veteran Business Enterprise (SDVBE)",1,"")</f>
        <v/>
      </c>
      <c r="J79" s="59" t="str">
        <f>IF($G$8="","",'CONTRACT AND SUB-CONTRACT'!$G79/$G$8)</f>
        <v/>
      </c>
      <c r="K79" s="28" t="str">
        <f>IF(OR('CONTRACT AND SUB-CONTRACT'!$F79="",'CONTRACT AND SUB-CONTRACT'!$F79="NONE",'CONTRACT AND SUB-CONTRACT'!$F79="Service-Disabled Veteran Business Enterprise (SDVBE)"),"",'CONTRACT AND SUB-CONTRACT'!$G79)</f>
        <v/>
      </c>
      <c r="L79" s="75" t="str">
        <f>IF('CONTRACT AND SUB-CONTRACT'!$F79="Service-Disabled Veteran Business Enterprise (SDVBE)",1,"")</f>
        <v/>
      </c>
      <c r="M79" s="59" t="str">
        <f>IF(G79="","",IF($G$8="","",'CONTRACT AND SUB-CONTRACT'!$G79/$G$8))</f>
        <v/>
      </c>
    </row>
    <row r="80" spans="1:13" s="27" customFormat="1" ht="34.9" customHeight="1" x14ac:dyDescent="0.2">
      <c r="A80" s="49"/>
      <c r="B80" s="49"/>
      <c r="C80" s="47"/>
      <c r="D80" s="47"/>
      <c r="E80" s="85"/>
      <c r="F80" s="51"/>
      <c r="G80" s="50"/>
      <c r="H80" s="28" t="str">
        <f>IF(OR('CONTRACT AND SUB-CONTRACT'!$F80="",'CONTRACT AND SUB-CONTRACT'!$F80="NONE",'CONTRACT AND SUB-CONTRACT'!$F80="Service-Disabled Veteran Business Enterprise (SDVBE)"),"",'CONTRACT AND SUB-CONTRACT'!$G80)</f>
        <v/>
      </c>
      <c r="I80" s="75" t="str">
        <f>IF('CONTRACT AND SUB-CONTRACT'!$F80="Service-Disabled Veteran Business Enterprise (SDVBE)",1,"")</f>
        <v/>
      </c>
      <c r="J80" s="59" t="str">
        <f>IF($G$8="","",'CONTRACT AND SUB-CONTRACT'!$G80/$G$8)</f>
        <v/>
      </c>
      <c r="K80" s="28" t="str">
        <f>IF(OR('CONTRACT AND SUB-CONTRACT'!$F80="",'CONTRACT AND SUB-CONTRACT'!$F80="NONE",'CONTRACT AND SUB-CONTRACT'!$F80="Service-Disabled Veteran Business Enterprise (SDVBE)"),"",'CONTRACT AND SUB-CONTRACT'!$G80)</f>
        <v/>
      </c>
      <c r="L80" s="75" t="str">
        <f>IF('CONTRACT AND SUB-CONTRACT'!$F80="Service-Disabled Veteran Business Enterprise (SDVBE)",1,"")</f>
        <v/>
      </c>
      <c r="M80" s="59" t="str">
        <f>IF(G80="","",IF($G$8="","",'CONTRACT AND SUB-CONTRACT'!$G80/$G$8))</f>
        <v/>
      </c>
    </row>
    <row r="81" spans="1:13" s="27" customFormat="1" ht="34.9" customHeight="1" x14ac:dyDescent="0.2">
      <c r="A81" s="49"/>
      <c r="B81" s="49"/>
      <c r="C81" s="47"/>
      <c r="D81" s="47"/>
      <c r="E81" s="85"/>
      <c r="F81" s="51"/>
      <c r="G81" s="50"/>
      <c r="H81" s="28" t="str">
        <f>IF(OR('CONTRACT AND SUB-CONTRACT'!$F81="",'CONTRACT AND SUB-CONTRACT'!$F81="NONE",'CONTRACT AND SUB-CONTRACT'!$F81="Service-Disabled Veteran Business Enterprise (SDVBE)"),"",'CONTRACT AND SUB-CONTRACT'!$G81)</f>
        <v/>
      </c>
      <c r="I81" s="75" t="str">
        <f>IF('CONTRACT AND SUB-CONTRACT'!$F81="Service-Disabled Veteran Business Enterprise (SDVBE)",1,"")</f>
        <v/>
      </c>
      <c r="J81" s="59" t="str">
        <f>IF($G$8="","",'CONTRACT AND SUB-CONTRACT'!$G81/$G$8)</f>
        <v/>
      </c>
      <c r="K81" s="28" t="str">
        <f>IF(OR('CONTRACT AND SUB-CONTRACT'!$F81="",'CONTRACT AND SUB-CONTRACT'!$F81="NONE",'CONTRACT AND SUB-CONTRACT'!$F81="Service-Disabled Veteran Business Enterprise (SDVBE)"),"",'CONTRACT AND SUB-CONTRACT'!$G81)</f>
        <v/>
      </c>
      <c r="L81" s="75" t="str">
        <f>IF('CONTRACT AND SUB-CONTRACT'!$F81="Service-Disabled Veteran Business Enterprise (SDVBE)",1,"")</f>
        <v/>
      </c>
      <c r="M81" s="59" t="str">
        <f>IF(G81="","",IF($G$8="","",'CONTRACT AND SUB-CONTRACT'!$G81/$G$8))</f>
        <v/>
      </c>
    </row>
    <row r="82" spans="1:13" s="27" customFormat="1" ht="34.9" customHeight="1" x14ac:dyDescent="0.2">
      <c r="A82" s="49"/>
      <c r="B82" s="49"/>
      <c r="C82" s="47"/>
      <c r="D82" s="47"/>
      <c r="E82" s="85"/>
      <c r="F82" s="51"/>
      <c r="G82" s="50"/>
      <c r="H82" s="28" t="str">
        <f>IF(OR('CONTRACT AND SUB-CONTRACT'!$F82="",'CONTRACT AND SUB-CONTRACT'!$F82="NONE",'CONTRACT AND SUB-CONTRACT'!$F82="Service-Disabled Veteran Business Enterprise (SDVBE)"),"",'CONTRACT AND SUB-CONTRACT'!$G82)</f>
        <v/>
      </c>
      <c r="I82" s="75" t="str">
        <f>IF('CONTRACT AND SUB-CONTRACT'!$F82="Service-Disabled Veteran Business Enterprise (SDVBE)",1,"")</f>
        <v/>
      </c>
      <c r="J82" s="59" t="str">
        <f>IF($G$8="","",'CONTRACT AND SUB-CONTRACT'!$G82/$G$8)</f>
        <v/>
      </c>
      <c r="K82" s="28" t="str">
        <f>IF(OR('CONTRACT AND SUB-CONTRACT'!$F82="",'CONTRACT AND SUB-CONTRACT'!$F82="NONE",'CONTRACT AND SUB-CONTRACT'!$F82="Service-Disabled Veteran Business Enterprise (SDVBE)"),"",'CONTRACT AND SUB-CONTRACT'!$G82)</f>
        <v/>
      </c>
      <c r="L82" s="75" t="str">
        <f>IF('CONTRACT AND SUB-CONTRACT'!$F82="Service-Disabled Veteran Business Enterprise (SDVBE)",1,"")</f>
        <v/>
      </c>
      <c r="M82" s="59" t="str">
        <f>IF(G82="","",IF($G$8="","",'CONTRACT AND SUB-CONTRACT'!$G82/$G$8))</f>
        <v/>
      </c>
    </row>
    <row r="83" spans="1:13" s="27" customFormat="1" ht="34.9" customHeight="1" x14ac:dyDescent="0.2">
      <c r="A83" s="49"/>
      <c r="B83" s="49"/>
      <c r="C83" s="47"/>
      <c r="D83" s="47"/>
      <c r="E83" s="85"/>
      <c r="F83" s="51"/>
      <c r="G83" s="50"/>
      <c r="H83" s="28" t="str">
        <f>IF(OR('CONTRACT AND SUB-CONTRACT'!$F83="",'CONTRACT AND SUB-CONTRACT'!$F83="NONE",'CONTRACT AND SUB-CONTRACT'!$F83="Service-Disabled Veteran Business Enterprise (SDVBE)"),"",'CONTRACT AND SUB-CONTRACT'!$G83)</f>
        <v/>
      </c>
      <c r="I83" s="75" t="str">
        <f>IF('CONTRACT AND SUB-CONTRACT'!$F83="Service-Disabled Veteran Business Enterprise (SDVBE)",1,"")</f>
        <v/>
      </c>
      <c r="J83" s="59" t="str">
        <f>IF($G$8="","",'CONTRACT AND SUB-CONTRACT'!$G83/$G$8)</f>
        <v/>
      </c>
      <c r="K83" s="28" t="str">
        <f>IF(OR('CONTRACT AND SUB-CONTRACT'!$F83="",'CONTRACT AND SUB-CONTRACT'!$F83="NONE",'CONTRACT AND SUB-CONTRACT'!$F83="Service-Disabled Veteran Business Enterprise (SDVBE)"),"",'CONTRACT AND SUB-CONTRACT'!$G83)</f>
        <v/>
      </c>
      <c r="L83" s="75" t="str">
        <f>IF('CONTRACT AND SUB-CONTRACT'!$F83="Service-Disabled Veteran Business Enterprise (SDVBE)",1,"")</f>
        <v/>
      </c>
      <c r="M83" s="59" t="str">
        <f>IF(G83="","",IF($G$8="","",'CONTRACT AND SUB-CONTRACT'!$G83/$G$8))</f>
        <v/>
      </c>
    </row>
    <row r="84" spans="1:13" s="27" customFormat="1" ht="34.9" customHeight="1" x14ac:dyDescent="0.2">
      <c r="A84" s="49"/>
      <c r="B84" s="49"/>
      <c r="C84" s="47"/>
      <c r="D84" s="47"/>
      <c r="E84" s="85"/>
      <c r="F84" s="51"/>
      <c r="G84" s="50"/>
      <c r="H84" s="28" t="str">
        <f>IF(OR('CONTRACT AND SUB-CONTRACT'!$F84="",'CONTRACT AND SUB-CONTRACT'!$F84="NONE",'CONTRACT AND SUB-CONTRACT'!$F84="Service-Disabled Veteran Business Enterprise (SDVBE)"),"",'CONTRACT AND SUB-CONTRACT'!$G84)</f>
        <v/>
      </c>
      <c r="I84" s="75" t="str">
        <f>IF('CONTRACT AND SUB-CONTRACT'!$F84="Service-Disabled Veteran Business Enterprise (SDVBE)",1,"")</f>
        <v/>
      </c>
      <c r="J84" s="59" t="str">
        <f>IF($G$8="","",'CONTRACT AND SUB-CONTRACT'!$G84/$G$8)</f>
        <v/>
      </c>
      <c r="K84" s="28" t="str">
        <f>IF(OR('CONTRACT AND SUB-CONTRACT'!$F84="",'CONTRACT AND SUB-CONTRACT'!$F84="NONE",'CONTRACT AND SUB-CONTRACT'!$F84="Service-Disabled Veteran Business Enterprise (SDVBE)"),"",'CONTRACT AND SUB-CONTRACT'!$G84)</f>
        <v/>
      </c>
      <c r="L84" s="75" t="str">
        <f>IF('CONTRACT AND SUB-CONTRACT'!$F84="Service-Disabled Veteran Business Enterprise (SDVBE)",1,"")</f>
        <v/>
      </c>
      <c r="M84" s="59" t="str">
        <f>IF(G84="","",IF($G$8="","",'CONTRACT AND SUB-CONTRACT'!$G84/$G$8))</f>
        <v/>
      </c>
    </row>
    <row r="85" spans="1:13" s="27" customFormat="1" ht="34.9" customHeight="1" x14ac:dyDescent="0.2">
      <c r="A85" s="49"/>
      <c r="B85" s="49"/>
      <c r="C85" s="47"/>
      <c r="D85" s="47"/>
      <c r="E85" s="85"/>
      <c r="F85" s="51"/>
      <c r="G85" s="50"/>
      <c r="H85" s="28" t="str">
        <f>IF(OR('CONTRACT AND SUB-CONTRACT'!$F85="",'CONTRACT AND SUB-CONTRACT'!$F85="NONE",'CONTRACT AND SUB-CONTRACT'!$F85="Service-Disabled Veteran Business Enterprise (SDVBE)"),"",'CONTRACT AND SUB-CONTRACT'!$G85)</f>
        <v/>
      </c>
      <c r="I85" s="75" t="str">
        <f>IF('CONTRACT AND SUB-CONTRACT'!$F85="Service-Disabled Veteran Business Enterprise (SDVBE)",1,"")</f>
        <v/>
      </c>
      <c r="J85" s="59" t="str">
        <f>IF($G$8="","",'CONTRACT AND SUB-CONTRACT'!$G85/$G$8)</f>
        <v/>
      </c>
      <c r="K85" s="28" t="str">
        <f>IF(OR('CONTRACT AND SUB-CONTRACT'!$F85="",'CONTRACT AND SUB-CONTRACT'!$F85="NONE",'CONTRACT AND SUB-CONTRACT'!$F85="Service-Disabled Veteran Business Enterprise (SDVBE)"),"",'CONTRACT AND SUB-CONTRACT'!$G85)</f>
        <v/>
      </c>
      <c r="L85" s="75" t="str">
        <f>IF('CONTRACT AND SUB-CONTRACT'!$F85="Service-Disabled Veteran Business Enterprise (SDVBE)",1,"")</f>
        <v/>
      </c>
      <c r="M85" s="59" t="str">
        <f>IF(G85="","",IF($G$8="","",'CONTRACT AND SUB-CONTRACT'!$G85/$G$8))</f>
        <v/>
      </c>
    </row>
    <row r="86" spans="1:13" s="27" customFormat="1" ht="34.9" customHeight="1" x14ac:dyDescent="0.2">
      <c r="A86" s="49"/>
      <c r="B86" s="49"/>
      <c r="C86" s="47"/>
      <c r="D86" s="47"/>
      <c r="E86" s="85"/>
      <c r="F86" s="51"/>
      <c r="G86" s="50"/>
      <c r="H86" s="28" t="str">
        <f>IF(OR('CONTRACT AND SUB-CONTRACT'!$F86="",'CONTRACT AND SUB-CONTRACT'!$F86="NONE",'CONTRACT AND SUB-CONTRACT'!$F86="Service-Disabled Veteran Business Enterprise (SDVBE)"),"",'CONTRACT AND SUB-CONTRACT'!$G86)</f>
        <v/>
      </c>
      <c r="I86" s="75" t="str">
        <f>IF('CONTRACT AND SUB-CONTRACT'!$F86="Service-Disabled Veteran Business Enterprise (SDVBE)",1,"")</f>
        <v/>
      </c>
      <c r="J86" s="59" t="str">
        <f>IF($G$8="","",'CONTRACT AND SUB-CONTRACT'!$G86/$G$8)</f>
        <v/>
      </c>
      <c r="K86" s="28" t="str">
        <f>IF(OR('CONTRACT AND SUB-CONTRACT'!$F86="",'CONTRACT AND SUB-CONTRACT'!$F86="NONE",'CONTRACT AND SUB-CONTRACT'!$F86="Service-Disabled Veteran Business Enterprise (SDVBE)"),"",'CONTRACT AND SUB-CONTRACT'!$G86)</f>
        <v/>
      </c>
      <c r="L86" s="75" t="str">
        <f>IF('CONTRACT AND SUB-CONTRACT'!$F86="Service-Disabled Veteran Business Enterprise (SDVBE)",1,"")</f>
        <v/>
      </c>
      <c r="M86" s="59" t="str">
        <f>IF(G86="","",IF($G$8="","",'CONTRACT AND SUB-CONTRACT'!$G86/$G$8))</f>
        <v/>
      </c>
    </row>
    <row r="87" spans="1:13" s="27" customFormat="1" ht="34.9" customHeight="1" x14ac:dyDescent="0.2">
      <c r="A87" s="49"/>
      <c r="B87" s="49"/>
      <c r="C87" s="47"/>
      <c r="D87" s="47"/>
      <c r="E87" s="85"/>
      <c r="F87" s="51"/>
      <c r="G87" s="50"/>
      <c r="H87" s="28" t="str">
        <f>IF(OR('CONTRACT AND SUB-CONTRACT'!$F87="",'CONTRACT AND SUB-CONTRACT'!$F87="NONE",'CONTRACT AND SUB-CONTRACT'!$F87="Service-Disabled Veteran Business Enterprise (SDVBE)"),"",'CONTRACT AND SUB-CONTRACT'!$G87)</f>
        <v/>
      </c>
      <c r="I87" s="75" t="str">
        <f>IF('CONTRACT AND SUB-CONTRACT'!$F87="Service-Disabled Veteran Business Enterprise (SDVBE)",1,"")</f>
        <v/>
      </c>
      <c r="J87" s="59" t="str">
        <f>IF($G$8="","",'CONTRACT AND SUB-CONTRACT'!$G87/$G$8)</f>
        <v/>
      </c>
      <c r="K87" s="28" t="str">
        <f>IF(OR('CONTRACT AND SUB-CONTRACT'!$F87="",'CONTRACT AND SUB-CONTRACT'!$F87="NONE",'CONTRACT AND SUB-CONTRACT'!$F87="Service-Disabled Veteran Business Enterprise (SDVBE)"),"",'CONTRACT AND SUB-CONTRACT'!$G87)</f>
        <v/>
      </c>
      <c r="L87" s="75" t="str">
        <f>IF('CONTRACT AND SUB-CONTRACT'!$F87="Service-Disabled Veteran Business Enterprise (SDVBE)",1,"")</f>
        <v/>
      </c>
      <c r="M87" s="59" t="str">
        <f>IF(G87="","",IF($G$8="","",'CONTRACT AND SUB-CONTRACT'!$G87/$G$8))</f>
        <v/>
      </c>
    </row>
    <row r="88" spans="1:13" s="27" customFormat="1" ht="34.9" customHeight="1" x14ac:dyDescent="0.2">
      <c r="A88" s="49"/>
      <c r="B88" s="49"/>
      <c r="C88" s="47"/>
      <c r="D88" s="47"/>
      <c r="E88" s="85"/>
      <c r="F88" s="51"/>
      <c r="G88" s="50"/>
      <c r="H88" s="28" t="str">
        <f>IF(OR('CONTRACT AND SUB-CONTRACT'!$F88="",'CONTRACT AND SUB-CONTRACT'!$F88="NONE",'CONTRACT AND SUB-CONTRACT'!$F88="Service-Disabled Veteran Business Enterprise (SDVBE)"),"",'CONTRACT AND SUB-CONTRACT'!$G88)</f>
        <v/>
      </c>
      <c r="I88" s="75" t="str">
        <f>IF('CONTRACT AND SUB-CONTRACT'!$F88="Service-Disabled Veteran Business Enterprise (SDVBE)",1,"")</f>
        <v/>
      </c>
      <c r="J88" s="59" t="str">
        <f>IF($G$8="","",'CONTRACT AND SUB-CONTRACT'!$G88/$G$8)</f>
        <v/>
      </c>
      <c r="K88" s="28" t="str">
        <f>IF(OR('CONTRACT AND SUB-CONTRACT'!$F88="",'CONTRACT AND SUB-CONTRACT'!$F88="NONE",'CONTRACT AND SUB-CONTRACT'!$F88="Service-Disabled Veteran Business Enterprise (SDVBE)"),"",'CONTRACT AND SUB-CONTRACT'!$G88)</f>
        <v/>
      </c>
      <c r="L88" s="75" t="str">
        <f>IF('CONTRACT AND SUB-CONTRACT'!$F88="Service-Disabled Veteran Business Enterprise (SDVBE)",1,"")</f>
        <v/>
      </c>
      <c r="M88" s="59" t="str">
        <f>IF(G88="","",IF($G$8="","",'CONTRACT AND SUB-CONTRACT'!$G88/$G$8))</f>
        <v/>
      </c>
    </row>
    <row r="89" spans="1:13" s="27" customFormat="1" ht="34.9" customHeight="1" x14ac:dyDescent="0.2">
      <c r="A89" s="49"/>
      <c r="B89" s="49"/>
      <c r="C89" s="47"/>
      <c r="D89" s="47"/>
      <c r="E89" s="85"/>
      <c r="F89" s="51"/>
      <c r="G89" s="50"/>
      <c r="H89" s="28" t="str">
        <f>IF(OR('CONTRACT AND SUB-CONTRACT'!$F89="",'CONTRACT AND SUB-CONTRACT'!$F89="NONE",'CONTRACT AND SUB-CONTRACT'!$F89="Service-Disabled Veteran Business Enterprise (SDVBE)"),"",'CONTRACT AND SUB-CONTRACT'!$G89)</f>
        <v/>
      </c>
      <c r="I89" s="75" t="str">
        <f>IF('CONTRACT AND SUB-CONTRACT'!$F89="Service-Disabled Veteran Business Enterprise (SDVBE)",1,"")</f>
        <v/>
      </c>
      <c r="J89" s="59" t="str">
        <f>IF($G$8="","",'CONTRACT AND SUB-CONTRACT'!$G89/$G$8)</f>
        <v/>
      </c>
      <c r="K89" s="28" t="str">
        <f>IF(OR('CONTRACT AND SUB-CONTRACT'!$F89="",'CONTRACT AND SUB-CONTRACT'!$F89="NONE",'CONTRACT AND SUB-CONTRACT'!$F89="Service-Disabled Veteran Business Enterprise (SDVBE)"),"",'CONTRACT AND SUB-CONTRACT'!$G89)</f>
        <v/>
      </c>
      <c r="L89" s="75" t="str">
        <f>IF('CONTRACT AND SUB-CONTRACT'!$F89="Service-Disabled Veteran Business Enterprise (SDVBE)",1,"")</f>
        <v/>
      </c>
      <c r="M89" s="59" t="str">
        <f>IF(G89="","",IF($G$8="","",'CONTRACT AND SUB-CONTRACT'!$G89/$G$8))</f>
        <v/>
      </c>
    </row>
    <row r="90" spans="1:13" s="27" customFormat="1" ht="34.9" customHeight="1" x14ac:dyDescent="0.2">
      <c r="A90" s="49"/>
      <c r="B90" s="49"/>
      <c r="C90" s="47"/>
      <c r="D90" s="47"/>
      <c r="E90" s="85"/>
      <c r="F90" s="51"/>
      <c r="G90" s="50"/>
      <c r="H90" s="28" t="str">
        <f>IF(OR('CONTRACT AND SUB-CONTRACT'!$F90="",'CONTRACT AND SUB-CONTRACT'!$F90="NONE",'CONTRACT AND SUB-CONTRACT'!$F90="Service-Disabled Veteran Business Enterprise (SDVBE)"),"",'CONTRACT AND SUB-CONTRACT'!$G90)</f>
        <v/>
      </c>
      <c r="I90" s="75" t="str">
        <f>IF('CONTRACT AND SUB-CONTRACT'!$F90="Service-Disabled Veteran Business Enterprise (SDVBE)",1,"")</f>
        <v/>
      </c>
      <c r="J90" s="59" t="str">
        <f>IF($G$8="","",'CONTRACT AND SUB-CONTRACT'!$G90/$G$8)</f>
        <v/>
      </c>
      <c r="K90" s="28" t="str">
        <f>IF(OR('CONTRACT AND SUB-CONTRACT'!$F90="",'CONTRACT AND SUB-CONTRACT'!$F90="NONE",'CONTRACT AND SUB-CONTRACT'!$F90="Service-Disabled Veteran Business Enterprise (SDVBE)"),"",'CONTRACT AND SUB-CONTRACT'!$G90)</f>
        <v/>
      </c>
      <c r="L90" s="75" t="str">
        <f>IF('CONTRACT AND SUB-CONTRACT'!$F90="Service-Disabled Veteran Business Enterprise (SDVBE)",1,"")</f>
        <v/>
      </c>
      <c r="M90" s="59" t="str">
        <f>IF(G90="","",IF($G$8="","",'CONTRACT AND SUB-CONTRACT'!$G90/$G$8))</f>
        <v/>
      </c>
    </row>
    <row r="91" spans="1:13" s="27" customFormat="1" ht="34.9" customHeight="1" x14ac:dyDescent="0.2">
      <c r="A91" s="49"/>
      <c r="B91" s="49"/>
      <c r="C91" s="47"/>
      <c r="D91" s="47"/>
      <c r="E91" s="85"/>
      <c r="F91" s="51"/>
      <c r="G91" s="50"/>
      <c r="H91" s="28" t="str">
        <f>IF(OR('CONTRACT AND SUB-CONTRACT'!$F91="",'CONTRACT AND SUB-CONTRACT'!$F91="NONE",'CONTRACT AND SUB-CONTRACT'!$F91="Service-Disabled Veteran Business Enterprise (SDVBE)"),"",'CONTRACT AND SUB-CONTRACT'!$G91)</f>
        <v/>
      </c>
      <c r="I91" s="75" t="str">
        <f>IF('CONTRACT AND SUB-CONTRACT'!$F91="Service-Disabled Veteran Business Enterprise (SDVBE)",1,"")</f>
        <v/>
      </c>
      <c r="J91" s="59" t="str">
        <f>IF($G$8="","",'CONTRACT AND SUB-CONTRACT'!$G91/$G$8)</f>
        <v/>
      </c>
      <c r="K91" s="28" t="str">
        <f>IF(OR('CONTRACT AND SUB-CONTRACT'!$F91="",'CONTRACT AND SUB-CONTRACT'!$F91="NONE",'CONTRACT AND SUB-CONTRACT'!$F91="Service-Disabled Veteran Business Enterprise (SDVBE)"),"",'CONTRACT AND SUB-CONTRACT'!$G91)</f>
        <v/>
      </c>
      <c r="L91" s="75" t="str">
        <f>IF('CONTRACT AND SUB-CONTRACT'!$F91="Service-Disabled Veteran Business Enterprise (SDVBE)",1,"")</f>
        <v/>
      </c>
      <c r="M91" s="59" t="str">
        <f>IF(G91="","",IF($G$8="","",'CONTRACT AND SUB-CONTRACT'!$G91/$G$8))</f>
        <v/>
      </c>
    </row>
    <row r="92" spans="1:13" s="27" customFormat="1" ht="34.9" customHeight="1" x14ac:dyDescent="0.2">
      <c r="A92" s="49"/>
      <c r="B92" s="49"/>
      <c r="C92" s="47"/>
      <c r="D92" s="47"/>
      <c r="E92" s="85"/>
      <c r="F92" s="51"/>
      <c r="G92" s="50"/>
      <c r="H92" s="28" t="str">
        <f>IF(OR('CONTRACT AND SUB-CONTRACT'!$F92="",'CONTRACT AND SUB-CONTRACT'!$F92="NONE",'CONTRACT AND SUB-CONTRACT'!$F92="Service-Disabled Veteran Business Enterprise (SDVBE)"),"",'CONTRACT AND SUB-CONTRACT'!$G92)</f>
        <v/>
      </c>
      <c r="I92" s="75" t="str">
        <f>IF('CONTRACT AND SUB-CONTRACT'!$F92="Service-Disabled Veteran Business Enterprise (SDVBE)",1,"")</f>
        <v/>
      </c>
      <c r="J92" s="59" t="str">
        <f>IF($G$8="","",'CONTRACT AND SUB-CONTRACT'!$G92/$G$8)</f>
        <v/>
      </c>
      <c r="K92" s="28" t="str">
        <f>IF(OR('CONTRACT AND SUB-CONTRACT'!$F92="",'CONTRACT AND SUB-CONTRACT'!$F92="NONE",'CONTRACT AND SUB-CONTRACT'!$F92="Service-Disabled Veteran Business Enterprise (SDVBE)"),"",'CONTRACT AND SUB-CONTRACT'!$G92)</f>
        <v/>
      </c>
      <c r="L92" s="75" t="str">
        <f>IF('CONTRACT AND SUB-CONTRACT'!$F92="Service-Disabled Veteran Business Enterprise (SDVBE)",1,"")</f>
        <v/>
      </c>
      <c r="M92" s="59" t="str">
        <f>IF(G92="","",IF($G$8="","",'CONTRACT AND SUB-CONTRACT'!$G92/$G$8))</f>
        <v/>
      </c>
    </row>
    <row r="93" spans="1:13" s="27" customFormat="1" ht="34.9" customHeight="1" x14ac:dyDescent="0.2">
      <c r="A93" s="49"/>
      <c r="B93" s="49"/>
      <c r="C93" s="47"/>
      <c r="D93" s="47"/>
      <c r="E93" s="85"/>
      <c r="F93" s="51"/>
      <c r="G93" s="50"/>
      <c r="H93" s="28" t="str">
        <f>IF(OR('CONTRACT AND SUB-CONTRACT'!$F93="",'CONTRACT AND SUB-CONTRACT'!$F93="NONE",'CONTRACT AND SUB-CONTRACT'!$F93="Service-Disabled Veteran Business Enterprise (SDVBE)"),"",'CONTRACT AND SUB-CONTRACT'!$G93)</f>
        <v/>
      </c>
      <c r="I93" s="75" t="str">
        <f>IF('CONTRACT AND SUB-CONTRACT'!$F93="Service-Disabled Veteran Business Enterprise (SDVBE)",1,"")</f>
        <v/>
      </c>
      <c r="J93" s="59" t="str">
        <f>IF($G$8="","",'CONTRACT AND SUB-CONTRACT'!$G93/$G$8)</f>
        <v/>
      </c>
      <c r="K93" s="28" t="str">
        <f>IF(OR('CONTRACT AND SUB-CONTRACT'!$F93="",'CONTRACT AND SUB-CONTRACT'!$F93="NONE",'CONTRACT AND SUB-CONTRACT'!$F93="Service-Disabled Veteran Business Enterprise (SDVBE)"),"",'CONTRACT AND SUB-CONTRACT'!$G93)</f>
        <v/>
      </c>
      <c r="L93" s="75" t="str">
        <f>IF('CONTRACT AND SUB-CONTRACT'!$F93="Service-Disabled Veteran Business Enterprise (SDVBE)",1,"")</f>
        <v/>
      </c>
      <c r="M93" s="59" t="str">
        <f>IF(G93="","",IF($G$8="","",'CONTRACT AND SUB-CONTRACT'!$G93/$G$8))</f>
        <v/>
      </c>
    </row>
    <row r="94" spans="1:13" s="27" customFormat="1" ht="34.9" customHeight="1" x14ac:dyDescent="0.2">
      <c r="A94" s="49"/>
      <c r="B94" s="49"/>
      <c r="C94" s="47"/>
      <c r="D94" s="47"/>
      <c r="E94" s="85"/>
      <c r="F94" s="51"/>
      <c r="G94" s="50"/>
      <c r="H94" s="28" t="str">
        <f>IF(OR('CONTRACT AND SUB-CONTRACT'!$F94="",'CONTRACT AND SUB-CONTRACT'!$F94="NONE",'CONTRACT AND SUB-CONTRACT'!$F94="Service-Disabled Veteran Business Enterprise (SDVBE)"),"",'CONTRACT AND SUB-CONTRACT'!$G94)</f>
        <v/>
      </c>
      <c r="I94" s="75" t="str">
        <f>IF('CONTRACT AND SUB-CONTRACT'!$F94="Service-Disabled Veteran Business Enterprise (SDVBE)",1,"")</f>
        <v/>
      </c>
      <c r="J94" s="59" t="str">
        <f>IF($G$8="","",'CONTRACT AND SUB-CONTRACT'!$G94/$G$8)</f>
        <v/>
      </c>
      <c r="K94" s="28" t="str">
        <f>IF(OR('CONTRACT AND SUB-CONTRACT'!$F94="",'CONTRACT AND SUB-CONTRACT'!$F94="NONE",'CONTRACT AND SUB-CONTRACT'!$F94="Service-Disabled Veteran Business Enterprise (SDVBE)"),"",'CONTRACT AND SUB-CONTRACT'!$G94)</f>
        <v/>
      </c>
      <c r="L94" s="75" t="str">
        <f>IF('CONTRACT AND SUB-CONTRACT'!$F94="Service-Disabled Veteran Business Enterprise (SDVBE)",1,"")</f>
        <v/>
      </c>
      <c r="M94" s="59" t="str">
        <f>IF(G94="","",IF($G$8="","",'CONTRACT AND SUB-CONTRACT'!$G94/$G$8))</f>
        <v/>
      </c>
    </row>
    <row r="95" spans="1:13" s="27" customFormat="1" ht="34.9" customHeight="1" x14ac:dyDescent="0.2">
      <c r="A95" s="49"/>
      <c r="B95" s="49"/>
      <c r="C95" s="47"/>
      <c r="D95" s="47"/>
      <c r="E95" s="85"/>
      <c r="F95" s="51"/>
      <c r="G95" s="50"/>
      <c r="H95" s="28" t="str">
        <f>IF(OR('CONTRACT AND SUB-CONTRACT'!$F95="",'CONTRACT AND SUB-CONTRACT'!$F95="NONE",'CONTRACT AND SUB-CONTRACT'!$F95="Service-Disabled Veteran Business Enterprise (SDVBE)"),"",'CONTRACT AND SUB-CONTRACT'!$G95)</f>
        <v/>
      </c>
      <c r="I95" s="75" t="str">
        <f>IF('CONTRACT AND SUB-CONTRACT'!$F95="Service-Disabled Veteran Business Enterprise (SDVBE)",1,"")</f>
        <v/>
      </c>
      <c r="J95" s="59" t="str">
        <f>IF($G$8="","",'CONTRACT AND SUB-CONTRACT'!$G95/$G$8)</f>
        <v/>
      </c>
      <c r="K95" s="28" t="str">
        <f>IF(OR('CONTRACT AND SUB-CONTRACT'!$F95="",'CONTRACT AND SUB-CONTRACT'!$F95="NONE",'CONTRACT AND SUB-CONTRACT'!$F95="Service-Disabled Veteran Business Enterprise (SDVBE)"),"",'CONTRACT AND SUB-CONTRACT'!$G95)</f>
        <v/>
      </c>
      <c r="L95" s="75" t="str">
        <f>IF('CONTRACT AND SUB-CONTRACT'!$F95="Service-Disabled Veteran Business Enterprise (SDVBE)",1,"")</f>
        <v/>
      </c>
      <c r="M95" s="59" t="str">
        <f>IF(G95="","",IF($G$8="","",'CONTRACT AND SUB-CONTRACT'!$G95/$G$8))</f>
        <v/>
      </c>
    </row>
    <row r="96" spans="1:13" s="27" customFormat="1" ht="34.9" customHeight="1" x14ac:dyDescent="0.2">
      <c r="A96" s="49"/>
      <c r="B96" s="49"/>
      <c r="C96" s="47"/>
      <c r="D96" s="47"/>
      <c r="E96" s="85"/>
      <c r="F96" s="51"/>
      <c r="G96" s="50"/>
      <c r="H96" s="28" t="str">
        <f>IF(OR('CONTRACT AND SUB-CONTRACT'!$F96="",'CONTRACT AND SUB-CONTRACT'!$F96="NONE",'CONTRACT AND SUB-CONTRACT'!$F96="Service-Disabled Veteran Business Enterprise (SDVBE)"),"",'CONTRACT AND SUB-CONTRACT'!$G96)</f>
        <v/>
      </c>
      <c r="I96" s="75" t="str">
        <f>IF('CONTRACT AND SUB-CONTRACT'!$F96="Service-Disabled Veteran Business Enterprise (SDVBE)",1,"")</f>
        <v/>
      </c>
      <c r="J96" s="59" t="str">
        <f>IF($G$8="","",'CONTRACT AND SUB-CONTRACT'!$G96/$G$8)</f>
        <v/>
      </c>
      <c r="K96" s="28" t="str">
        <f>IF(OR('CONTRACT AND SUB-CONTRACT'!$F96="",'CONTRACT AND SUB-CONTRACT'!$F96="NONE",'CONTRACT AND SUB-CONTRACT'!$F96="Service-Disabled Veteran Business Enterprise (SDVBE)"),"",'CONTRACT AND SUB-CONTRACT'!$G96)</f>
        <v/>
      </c>
      <c r="L96" s="75" t="str">
        <f>IF('CONTRACT AND SUB-CONTRACT'!$F96="Service-Disabled Veteran Business Enterprise (SDVBE)",1,"")</f>
        <v/>
      </c>
      <c r="M96" s="59" t="str">
        <f>IF(G96="","",IF($G$8="","",'CONTRACT AND SUB-CONTRACT'!$G96/$G$8))</f>
        <v/>
      </c>
    </row>
    <row r="97" spans="1:13" s="27" customFormat="1" ht="34.9" customHeight="1" x14ac:dyDescent="0.2">
      <c r="A97" s="49"/>
      <c r="B97" s="49"/>
      <c r="C97" s="47"/>
      <c r="D97" s="47"/>
      <c r="E97" s="85"/>
      <c r="F97" s="51"/>
      <c r="G97" s="50"/>
      <c r="H97" s="28" t="str">
        <f>IF(OR('CONTRACT AND SUB-CONTRACT'!$F97="",'CONTRACT AND SUB-CONTRACT'!$F97="NONE",'CONTRACT AND SUB-CONTRACT'!$F97="Service-Disabled Veteran Business Enterprise (SDVBE)"),"",'CONTRACT AND SUB-CONTRACT'!$G97)</f>
        <v/>
      </c>
      <c r="I97" s="75" t="str">
        <f>IF('CONTRACT AND SUB-CONTRACT'!$F97="Service-Disabled Veteran Business Enterprise (SDVBE)",1,"")</f>
        <v/>
      </c>
      <c r="J97" s="59" t="str">
        <f>IF($G$8="","",'CONTRACT AND SUB-CONTRACT'!$G97/$G$8)</f>
        <v/>
      </c>
      <c r="K97" s="28" t="str">
        <f>IF(OR('CONTRACT AND SUB-CONTRACT'!$F97="",'CONTRACT AND SUB-CONTRACT'!$F97="NONE",'CONTRACT AND SUB-CONTRACT'!$F97="Service-Disabled Veteran Business Enterprise (SDVBE)"),"",'CONTRACT AND SUB-CONTRACT'!$G97)</f>
        <v/>
      </c>
      <c r="L97" s="75" t="str">
        <f>IF('CONTRACT AND SUB-CONTRACT'!$F97="Service-Disabled Veteran Business Enterprise (SDVBE)",1,"")</f>
        <v/>
      </c>
      <c r="M97" s="59" t="str">
        <f>IF(G97="","",IF($G$8="","",'CONTRACT AND SUB-CONTRACT'!$G97/$G$8))</f>
        <v/>
      </c>
    </row>
    <row r="98" spans="1:13" s="27" customFormat="1" ht="34.9" customHeight="1" x14ac:dyDescent="0.2">
      <c r="A98" s="49"/>
      <c r="B98" s="49"/>
      <c r="C98" s="47"/>
      <c r="D98" s="47"/>
      <c r="E98" s="85"/>
      <c r="F98" s="51"/>
      <c r="G98" s="50"/>
      <c r="H98" s="28" t="str">
        <f>IF(OR('CONTRACT AND SUB-CONTRACT'!$F98="",'CONTRACT AND SUB-CONTRACT'!$F98="NONE",'CONTRACT AND SUB-CONTRACT'!$F98="Service-Disabled Veteran Business Enterprise (SDVBE)"),"",'CONTRACT AND SUB-CONTRACT'!$G98)</f>
        <v/>
      </c>
      <c r="I98" s="75" t="str">
        <f>IF('CONTRACT AND SUB-CONTRACT'!$F98="Service-Disabled Veteran Business Enterprise (SDVBE)",1,"")</f>
        <v/>
      </c>
      <c r="J98" s="59" t="str">
        <f>IF($G$8="","",'CONTRACT AND SUB-CONTRACT'!$G98/$G$8)</f>
        <v/>
      </c>
      <c r="K98" s="28" t="str">
        <f>IF(OR('CONTRACT AND SUB-CONTRACT'!$F98="",'CONTRACT AND SUB-CONTRACT'!$F98="NONE",'CONTRACT AND SUB-CONTRACT'!$F98="Service-Disabled Veteran Business Enterprise (SDVBE)"),"",'CONTRACT AND SUB-CONTRACT'!$G98)</f>
        <v/>
      </c>
      <c r="L98" s="75" t="str">
        <f>IF('CONTRACT AND SUB-CONTRACT'!$F98="Service-Disabled Veteran Business Enterprise (SDVBE)",1,"")</f>
        <v/>
      </c>
      <c r="M98" s="59" t="str">
        <f>IF(G98="","",IF($G$8="","",'CONTRACT AND SUB-CONTRACT'!$G98/$G$8))</f>
        <v/>
      </c>
    </row>
    <row r="99" spans="1:13" s="27" customFormat="1" ht="34.9" customHeight="1" x14ac:dyDescent="0.2">
      <c r="A99" s="49"/>
      <c r="B99" s="49"/>
      <c r="C99" s="47"/>
      <c r="D99" s="47"/>
      <c r="E99" s="85"/>
      <c r="F99" s="51"/>
      <c r="G99" s="50"/>
      <c r="H99" s="28" t="str">
        <f>IF(OR('CONTRACT AND SUB-CONTRACT'!$F99="",'CONTRACT AND SUB-CONTRACT'!$F99="NONE",'CONTRACT AND SUB-CONTRACT'!$F99="Service-Disabled Veteran Business Enterprise (SDVBE)"),"",'CONTRACT AND SUB-CONTRACT'!$G99)</f>
        <v/>
      </c>
      <c r="I99" s="75" t="str">
        <f>IF('CONTRACT AND SUB-CONTRACT'!$F99="Service-Disabled Veteran Business Enterprise (SDVBE)",1,"")</f>
        <v/>
      </c>
      <c r="J99" s="59" t="str">
        <f>IF($G$8="","",'CONTRACT AND SUB-CONTRACT'!$G99/$G$8)</f>
        <v/>
      </c>
      <c r="K99" s="28" t="str">
        <f>IF(OR('CONTRACT AND SUB-CONTRACT'!$F99="",'CONTRACT AND SUB-CONTRACT'!$F99="NONE",'CONTRACT AND SUB-CONTRACT'!$F99="Service-Disabled Veteran Business Enterprise (SDVBE)"),"",'CONTRACT AND SUB-CONTRACT'!$G99)</f>
        <v/>
      </c>
      <c r="L99" s="75" t="str">
        <f>IF('CONTRACT AND SUB-CONTRACT'!$F99="Service-Disabled Veteran Business Enterprise (SDVBE)",1,"")</f>
        <v/>
      </c>
      <c r="M99" s="59" t="str">
        <f>IF(G99="","",IF($G$8="","",'CONTRACT AND SUB-CONTRACT'!$G99/$G$8))</f>
        <v/>
      </c>
    </row>
    <row r="100" spans="1:13" s="27" customFormat="1" ht="34.9" customHeight="1" x14ac:dyDescent="0.2">
      <c r="A100" s="49"/>
      <c r="B100" s="49"/>
      <c r="C100" s="47"/>
      <c r="D100" s="47"/>
      <c r="E100" s="85"/>
      <c r="F100" s="51"/>
      <c r="G100" s="50"/>
      <c r="H100" s="28" t="str">
        <f>IF(OR('CONTRACT AND SUB-CONTRACT'!$F100="",'CONTRACT AND SUB-CONTRACT'!$F100="NONE",'CONTRACT AND SUB-CONTRACT'!$F100="Service-Disabled Veteran Business Enterprise (SDVBE)"),"",'CONTRACT AND SUB-CONTRACT'!$G100)</f>
        <v/>
      </c>
      <c r="I100" s="75" t="str">
        <f>IF('CONTRACT AND SUB-CONTRACT'!$F100="Service-Disabled Veteran Business Enterprise (SDVBE)",1,"")</f>
        <v/>
      </c>
      <c r="J100" s="59" t="str">
        <f>IF($G$8="","",'CONTRACT AND SUB-CONTRACT'!$G100/$G$8)</f>
        <v/>
      </c>
      <c r="K100" s="28" t="str">
        <f>IF(OR('CONTRACT AND SUB-CONTRACT'!$F100="",'CONTRACT AND SUB-CONTRACT'!$F100="NONE",'CONTRACT AND SUB-CONTRACT'!$F100="Service-Disabled Veteran Business Enterprise (SDVBE)"),"",'CONTRACT AND SUB-CONTRACT'!$G100)</f>
        <v/>
      </c>
      <c r="L100" s="75" t="str">
        <f>IF('CONTRACT AND SUB-CONTRACT'!$F100="Service-Disabled Veteran Business Enterprise (SDVBE)",1,"")</f>
        <v/>
      </c>
      <c r="M100" s="59" t="str">
        <f>IF(G100="","",IF($G$8="","",'CONTRACT AND SUB-CONTRACT'!$G100/$G$8))</f>
        <v/>
      </c>
    </row>
    <row r="101" spans="1:13" s="27" customFormat="1" ht="34.9" customHeight="1" x14ac:dyDescent="0.2">
      <c r="A101" s="49"/>
      <c r="B101" s="49"/>
      <c r="C101" s="47"/>
      <c r="D101" s="47"/>
      <c r="E101" s="85"/>
      <c r="F101" s="51"/>
      <c r="G101" s="50"/>
      <c r="H101" s="28" t="str">
        <f>IF(OR('CONTRACT AND SUB-CONTRACT'!$F101="",'CONTRACT AND SUB-CONTRACT'!$F101="NONE",'CONTRACT AND SUB-CONTRACT'!$F101="Service-Disabled Veteran Business Enterprise (SDVBE)"),"",'CONTRACT AND SUB-CONTRACT'!$G101)</f>
        <v/>
      </c>
      <c r="I101" s="75" t="str">
        <f>IF('CONTRACT AND SUB-CONTRACT'!$F101="Service-Disabled Veteran Business Enterprise (SDVBE)",1,"")</f>
        <v/>
      </c>
      <c r="J101" s="59" t="str">
        <f>IF($G$8="","",'CONTRACT AND SUB-CONTRACT'!$G101/$G$8)</f>
        <v/>
      </c>
      <c r="K101" s="28" t="str">
        <f>IF(OR('CONTRACT AND SUB-CONTRACT'!$F101="",'CONTRACT AND SUB-CONTRACT'!$F101="NONE",'CONTRACT AND SUB-CONTRACT'!$F101="Service-Disabled Veteran Business Enterprise (SDVBE)"),"",'CONTRACT AND SUB-CONTRACT'!$G101)</f>
        <v/>
      </c>
      <c r="L101" s="75" t="str">
        <f>IF('CONTRACT AND SUB-CONTRACT'!$F101="Service-Disabled Veteran Business Enterprise (SDVBE)",1,"")</f>
        <v/>
      </c>
      <c r="M101" s="59" t="str">
        <f>IF(G101="","",IF($G$8="","",'CONTRACT AND SUB-CONTRACT'!$G101/$G$8))</f>
        <v/>
      </c>
    </row>
    <row r="102" spans="1:13" s="27" customFormat="1" ht="34.9" customHeight="1" x14ac:dyDescent="0.2">
      <c r="A102" s="49"/>
      <c r="B102" s="49"/>
      <c r="C102" s="47"/>
      <c r="D102" s="47"/>
      <c r="E102" s="85"/>
      <c r="F102" s="51"/>
      <c r="G102" s="50"/>
      <c r="H102" s="28" t="str">
        <f>IF(OR('CONTRACT AND SUB-CONTRACT'!$F102="",'CONTRACT AND SUB-CONTRACT'!$F102="NONE",'CONTRACT AND SUB-CONTRACT'!$F102="Service-Disabled Veteran Business Enterprise (SDVBE)"),"",'CONTRACT AND SUB-CONTRACT'!$G102)</f>
        <v/>
      </c>
      <c r="I102" s="75" t="str">
        <f>IF('CONTRACT AND SUB-CONTRACT'!$F102="Service-Disabled Veteran Business Enterprise (SDVBE)",1,"")</f>
        <v/>
      </c>
      <c r="J102" s="59" t="str">
        <f>IF($G$8="","",'CONTRACT AND SUB-CONTRACT'!$G102/$G$8)</f>
        <v/>
      </c>
      <c r="K102" s="28" t="str">
        <f>IF(OR('CONTRACT AND SUB-CONTRACT'!$F102="",'CONTRACT AND SUB-CONTRACT'!$F102="NONE",'CONTRACT AND SUB-CONTRACT'!$F102="Service-Disabled Veteran Business Enterprise (SDVBE)"),"",'CONTRACT AND SUB-CONTRACT'!$G102)</f>
        <v/>
      </c>
      <c r="L102" s="75" t="str">
        <f>IF('CONTRACT AND SUB-CONTRACT'!$F102="Service-Disabled Veteran Business Enterprise (SDVBE)",1,"")</f>
        <v/>
      </c>
      <c r="M102" s="59" t="str">
        <f>IF(G102="","",IF($G$8="","",'CONTRACT AND SUB-CONTRACT'!$G102/$G$8))</f>
        <v/>
      </c>
    </row>
    <row r="103" spans="1:13" s="27" customFormat="1" ht="34.9" customHeight="1" x14ac:dyDescent="0.2">
      <c r="A103" s="49"/>
      <c r="B103" s="49"/>
      <c r="C103" s="47"/>
      <c r="D103" s="47"/>
      <c r="E103" s="85"/>
      <c r="F103" s="51"/>
      <c r="G103" s="50"/>
      <c r="H103" s="28" t="str">
        <f>IF(OR('CONTRACT AND SUB-CONTRACT'!$F103="",'CONTRACT AND SUB-CONTRACT'!$F103="NONE",'CONTRACT AND SUB-CONTRACT'!$F103="Service-Disabled Veteran Business Enterprise (SDVBE)"),"",'CONTRACT AND SUB-CONTRACT'!$G103)</f>
        <v/>
      </c>
      <c r="I103" s="75" t="str">
        <f>IF('CONTRACT AND SUB-CONTRACT'!$F103="Service-Disabled Veteran Business Enterprise (SDVBE)",1,"")</f>
        <v/>
      </c>
      <c r="J103" s="59" t="str">
        <f>IF($G$8="","",'CONTRACT AND SUB-CONTRACT'!$G103/$G$8)</f>
        <v/>
      </c>
      <c r="K103" s="28" t="str">
        <f>IF(OR('CONTRACT AND SUB-CONTRACT'!$F103="",'CONTRACT AND SUB-CONTRACT'!$F103="NONE",'CONTRACT AND SUB-CONTRACT'!$F103="Service-Disabled Veteran Business Enterprise (SDVBE)"),"",'CONTRACT AND SUB-CONTRACT'!$G103)</f>
        <v/>
      </c>
      <c r="L103" s="75" t="str">
        <f>IF('CONTRACT AND SUB-CONTRACT'!$F103="Service-Disabled Veteran Business Enterprise (SDVBE)",1,"")</f>
        <v/>
      </c>
      <c r="M103" s="59" t="str">
        <f>IF(G103="","",IF($G$8="","",'CONTRACT AND SUB-CONTRACT'!$G103/$G$8))</f>
        <v/>
      </c>
    </row>
    <row r="104" spans="1:13" s="27" customFormat="1" ht="34.9" customHeight="1" x14ac:dyDescent="0.2">
      <c r="A104" s="49"/>
      <c r="B104" s="49"/>
      <c r="C104" s="47"/>
      <c r="D104" s="47"/>
      <c r="E104" s="85"/>
      <c r="F104" s="51"/>
      <c r="G104" s="50"/>
      <c r="H104" s="28" t="str">
        <f>IF(OR('CONTRACT AND SUB-CONTRACT'!$F104="",'CONTRACT AND SUB-CONTRACT'!$F104="NONE",'CONTRACT AND SUB-CONTRACT'!$F104="Service-Disabled Veteran Business Enterprise (SDVBE)"),"",'CONTRACT AND SUB-CONTRACT'!$G104)</f>
        <v/>
      </c>
      <c r="I104" s="75" t="str">
        <f>IF('CONTRACT AND SUB-CONTRACT'!$F104="Service-Disabled Veteran Business Enterprise (SDVBE)",1,"")</f>
        <v/>
      </c>
      <c r="J104" s="59" t="str">
        <f>IF($G$8="","",'CONTRACT AND SUB-CONTRACT'!$G104/$G$8)</f>
        <v/>
      </c>
      <c r="K104" s="28" t="str">
        <f>IF(OR('CONTRACT AND SUB-CONTRACT'!$F104="",'CONTRACT AND SUB-CONTRACT'!$F104="NONE",'CONTRACT AND SUB-CONTRACT'!$F104="Service-Disabled Veteran Business Enterprise (SDVBE)"),"",'CONTRACT AND SUB-CONTRACT'!$G104)</f>
        <v/>
      </c>
      <c r="L104" s="75" t="str">
        <f>IF('CONTRACT AND SUB-CONTRACT'!$F104="Service-Disabled Veteran Business Enterprise (SDVBE)",1,"")</f>
        <v/>
      </c>
      <c r="M104" s="59" t="str">
        <f>IF(G104="","",IF($G$8="","",'CONTRACT AND SUB-CONTRACT'!$G104/$G$8))</f>
        <v/>
      </c>
    </row>
    <row r="105" spans="1:13" s="27" customFormat="1" ht="34.9" customHeight="1" x14ac:dyDescent="0.2">
      <c r="A105" s="49"/>
      <c r="B105" s="49"/>
      <c r="C105" s="47"/>
      <c r="D105" s="47"/>
      <c r="E105" s="85"/>
      <c r="F105" s="51"/>
      <c r="G105" s="50"/>
      <c r="H105" s="28" t="str">
        <f>IF(OR('CONTRACT AND SUB-CONTRACT'!$F105="",'CONTRACT AND SUB-CONTRACT'!$F105="NONE",'CONTRACT AND SUB-CONTRACT'!$F105="Service-Disabled Veteran Business Enterprise (SDVBE)"),"",'CONTRACT AND SUB-CONTRACT'!$G105)</f>
        <v/>
      </c>
      <c r="I105" s="75" t="str">
        <f>IF('CONTRACT AND SUB-CONTRACT'!$F105="Service-Disabled Veteran Business Enterprise (SDVBE)",1,"")</f>
        <v/>
      </c>
      <c r="J105" s="59" t="str">
        <f>IF($G$8="","",'CONTRACT AND SUB-CONTRACT'!$G105/$G$8)</f>
        <v/>
      </c>
      <c r="K105" s="28" t="str">
        <f>IF(OR('CONTRACT AND SUB-CONTRACT'!$F105="",'CONTRACT AND SUB-CONTRACT'!$F105="NONE",'CONTRACT AND SUB-CONTRACT'!$F105="Service-Disabled Veteran Business Enterprise (SDVBE)"),"",'CONTRACT AND SUB-CONTRACT'!$G105)</f>
        <v/>
      </c>
      <c r="L105" s="75" t="str">
        <f>IF('CONTRACT AND SUB-CONTRACT'!$F105="Service-Disabled Veteran Business Enterprise (SDVBE)",1,"")</f>
        <v/>
      </c>
      <c r="M105" s="59" t="str">
        <f>IF(G105="","",IF($G$8="","",'CONTRACT AND SUB-CONTRACT'!$G105/$G$8))</f>
        <v/>
      </c>
    </row>
    <row r="106" spans="1:13" s="27" customFormat="1" ht="34.9" customHeight="1" x14ac:dyDescent="0.2">
      <c r="A106" s="49"/>
      <c r="B106" s="49"/>
      <c r="C106" s="47"/>
      <c r="D106" s="47"/>
      <c r="E106" s="85"/>
      <c r="F106" s="51"/>
      <c r="G106" s="50"/>
      <c r="H106" s="28" t="str">
        <f>IF(OR('CONTRACT AND SUB-CONTRACT'!$F106="",'CONTRACT AND SUB-CONTRACT'!$F106="NONE",'CONTRACT AND SUB-CONTRACT'!$F106="Service-Disabled Veteran Business Enterprise (SDVBE)"),"",'CONTRACT AND SUB-CONTRACT'!$G106)</f>
        <v/>
      </c>
      <c r="I106" s="75" t="str">
        <f>IF('CONTRACT AND SUB-CONTRACT'!$F106="Service-Disabled Veteran Business Enterprise (SDVBE)",1,"")</f>
        <v/>
      </c>
      <c r="J106" s="59" t="str">
        <f>IF($G$8="","",'CONTRACT AND SUB-CONTRACT'!$G106/$G$8)</f>
        <v/>
      </c>
      <c r="K106" s="28" t="str">
        <f>IF(OR('CONTRACT AND SUB-CONTRACT'!$F106="",'CONTRACT AND SUB-CONTRACT'!$F106="NONE",'CONTRACT AND SUB-CONTRACT'!$F106="Service-Disabled Veteran Business Enterprise (SDVBE)"),"",'CONTRACT AND SUB-CONTRACT'!$G106)</f>
        <v/>
      </c>
      <c r="L106" s="75" t="str">
        <f>IF('CONTRACT AND SUB-CONTRACT'!$F106="Service-Disabled Veteran Business Enterprise (SDVBE)",1,"")</f>
        <v/>
      </c>
      <c r="M106" s="59" t="str">
        <f>IF(G106="","",IF($G$8="","",'CONTRACT AND SUB-CONTRACT'!$G106/$G$8))</f>
        <v/>
      </c>
    </row>
    <row r="107" spans="1:13" s="27" customFormat="1" ht="34.9" customHeight="1" x14ac:dyDescent="0.2">
      <c r="A107" s="49"/>
      <c r="B107" s="49"/>
      <c r="C107" s="47"/>
      <c r="D107" s="47"/>
      <c r="E107" s="85"/>
      <c r="F107" s="51"/>
      <c r="G107" s="50"/>
      <c r="H107" s="28" t="str">
        <f>IF(OR('CONTRACT AND SUB-CONTRACT'!$F107="",'CONTRACT AND SUB-CONTRACT'!$F107="NONE",'CONTRACT AND SUB-CONTRACT'!$F107="Service-Disabled Veteran Business Enterprise (SDVBE)"),"",'CONTRACT AND SUB-CONTRACT'!$G107)</f>
        <v/>
      </c>
      <c r="I107" s="75" t="str">
        <f>IF('CONTRACT AND SUB-CONTRACT'!$F107="Service-Disabled Veteran Business Enterprise (SDVBE)",1,"")</f>
        <v/>
      </c>
      <c r="J107" s="59" t="str">
        <f>IF($G$8="","",'CONTRACT AND SUB-CONTRACT'!$G107/$G$8)</f>
        <v/>
      </c>
      <c r="K107" s="28" t="str">
        <f>IF(OR('CONTRACT AND SUB-CONTRACT'!$F107="",'CONTRACT AND SUB-CONTRACT'!$F107="NONE",'CONTRACT AND SUB-CONTRACT'!$F107="Service-Disabled Veteran Business Enterprise (SDVBE)"),"",'CONTRACT AND SUB-CONTRACT'!$G107)</f>
        <v/>
      </c>
      <c r="L107" s="75" t="str">
        <f>IF('CONTRACT AND SUB-CONTRACT'!$F107="Service-Disabled Veteran Business Enterprise (SDVBE)",1,"")</f>
        <v/>
      </c>
      <c r="M107" s="59" t="str">
        <f>IF(G107="","",IF($G$8="","",'CONTRACT AND SUB-CONTRACT'!$G107/$G$8))</f>
        <v/>
      </c>
    </row>
    <row r="108" spans="1:13" s="27" customFormat="1" ht="34.9" customHeight="1" x14ac:dyDescent="0.2">
      <c r="A108" s="49"/>
      <c r="B108" s="49"/>
      <c r="C108" s="47"/>
      <c r="D108" s="47"/>
      <c r="E108" s="85"/>
      <c r="F108" s="51"/>
      <c r="G108" s="50"/>
      <c r="H108" s="28" t="str">
        <f>IF(OR('CONTRACT AND SUB-CONTRACT'!$F108="",'CONTRACT AND SUB-CONTRACT'!$F108="NONE",'CONTRACT AND SUB-CONTRACT'!$F108="Service-Disabled Veteran Business Enterprise (SDVBE)"),"",'CONTRACT AND SUB-CONTRACT'!$G108)</f>
        <v/>
      </c>
      <c r="I108" s="75" t="str">
        <f>IF('CONTRACT AND SUB-CONTRACT'!$F108="Service-Disabled Veteran Business Enterprise (SDVBE)",1,"")</f>
        <v/>
      </c>
      <c r="J108" s="59" t="str">
        <f>IF($G$8="","",'CONTRACT AND SUB-CONTRACT'!$G108/$G$8)</f>
        <v/>
      </c>
      <c r="K108" s="28" t="str">
        <f>IF(OR('CONTRACT AND SUB-CONTRACT'!$F108="",'CONTRACT AND SUB-CONTRACT'!$F108="NONE",'CONTRACT AND SUB-CONTRACT'!$F108="Service-Disabled Veteran Business Enterprise (SDVBE)"),"",'CONTRACT AND SUB-CONTRACT'!$G108)</f>
        <v/>
      </c>
      <c r="L108" s="75" t="str">
        <f>IF('CONTRACT AND SUB-CONTRACT'!$F108="Service-Disabled Veteran Business Enterprise (SDVBE)",1,"")</f>
        <v/>
      </c>
      <c r="M108" s="59" t="str">
        <f>IF(G108="","",IF($G$8="","",'CONTRACT AND SUB-CONTRACT'!$G108/$G$8))</f>
        <v/>
      </c>
    </row>
    <row r="109" spans="1:13" s="27" customFormat="1" ht="34.9" customHeight="1" x14ac:dyDescent="0.2">
      <c r="A109" s="49"/>
      <c r="B109" s="49"/>
      <c r="C109" s="47"/>
      <c r="D109" s="47"/>
      <c r="E109" s="85"/>
      <c r="F109" s="51"/>
      <c r="G109" s="50"/>
      <c r="H109" s="28" t="str">
        <f>IF(OR('CONTRACT AND SUB-CONTRACT'!$F109="",'CONTRACT AND SUB-CONTRACT'!$F109="NONE",'CONTRACT AND SUB-CONTRACT'!$F109="Service-Disabled Veteran Business Enterprise (SDVBE)"),"",'CONTRACT AND SUB-CONTRACT'!$G109)</f>
        <v/>
      </c>
      <c r="I109" s="75" t="str">
        <f>IF('CONTRACT AND SUB-CONTRACT'!$F109="Service-Disabled Veteran Business Enterprise (SDVBE)",1,"")</f>
        <v/>
      </c>
      <c r="J109" s="59" t="str">
        <f>IF($G$8="","",'CONTRACT AND SUB-CONTRACT'!$G109/$G$8)</f>
        <v/>
      </c>
      <c r="K109" s="28" t="str">
        <f>IF(OR('CONTRACT AND SUB-CONTRACT'!$F109="",'CONTRACT AND SUB-CONTRACT'!$F109="NONE",'CONTRACT AND SUB-CONTRACT'!$F109="Service-Disabled Veteran Business Enterprise (SDVBE)"),"",'CONTRACT AND SUB-CONTRACT'!$G109)</f>
        <v/>
      </c>
      <c r="L109" s="75" t="str">
        <f>IF('CONTRACT AND SUB-CONTRACT'!$F109="Service-Disabled Veteran Business Enterprise (SDVBE)",1,"")</f>
        <v/>
      </c>
      <c r="M109" s="59" t="str">
        <f>IF(G109="","",IF($G$8="","",'CONTRACT AND SUB-CONTRACT'!$G109/$G$8))</f>
        <v/>
      </c>
    </row>
    <row r="110" spans="1:13" s="27" customFormat="1" ht="34.9" customHeight="1" x14ac:dyDescent="0.2">
      <c r="A110" s="49"/>
      <c r="B110" s="49"/>
      <c r="C110" s="47"/>
      <c r="D110" s="47"/>
      <c r="E110" s="85"/>
      <c r="F110" s="51"/>
      <c r="G110" s="50"/>
      <c r="H110" s="28" t="str">
        <f>IF(OR('CONTRACT AND SUB-CONTRACT'!$F110="",'CONTRACT AND SUB-CONTRACT'!$F110="NONE",'CONTRACT AND SUB-CONTRACT'!$F110="Service-Disabled Veteran Business Enterprise (SDVBE)"),"",'CONTRACT AND SUB-CONTRACT'!$G110)</f>
        <v/>
      </c>
      <c r="I110" s="75" t="str">
        <f>IF('CONTRACT AND SUB-CONTRACT'!$F110="Service-Disabled Veteran Business Enterprise (SDVBE)",1,"")</f>
        <v/>
      </c>
      <c r="J110" s="59" t="str">
        <f>IF($G$8="","",'CONTRACT AND SUB-CONTRACT'!$G110/$G$8)</f>
        <v/>
      </c>
      <c r="K110" s="28" t="str">
        <f>IF(OR('CONTRACT AND SUB-CONTRACT'!$F110="",'CONTRACT AND SUB-CONTRACT'!$F110="NONE",'CONTRACT AND SUB-CONTRACT'!$F110="Service-Disabled Veteran Business Enterprise (SDVBE)"),"",'CONTRACT AND SUB-CONTRACT'!$G110)</f>
        <v/>
      </c>
      <c r="L110" s="75" t="str">
        <f>IF('CONTRACT AND SUB-CONTRACT'!$F110="Service-Disabled Veteran Business Enterprise (SDVBE)",1,"")</f>
        <v/>
      </c>
      <c r="M110" s="59" t="str">
        <f>IF(G110="","",IF($G$8="","",'CONTRACT AND SUB-CONTRACT'!$G110/$G$8))</f>
        <v/>
      </c>
    </row>
    <row r="111" spans="1:13" s="27" customFormat="1" ht="34.9" customHeight="1" x14ac:dyDescent="0.2">
      <c r="A111" s="49"/>
      <c r="B111" s="49"/>
      <c r="C111" s="47"/>
      <c r="D111" s="47"/>
      <c r="E111" s="85"/>
      <c r="F111" s="51"/>
      <c r="G111" s="50"/>
      <c r="H111" s="28" t="str">
        <f>IF(OR('CONTRACT AND SUB-CONTRACT'!$F111="",'CONTRACT AND SUB-CONTRACT'!$F111="NONE",'CONTRACT AND SUB-CONTRACT'!$F111="Service-Disabled Veteran Business Enterprise (SDVBE)"),"",'CONTRACT AND SUB-CONTRACT'!$G111)</f>
        <v/>
      </c>
      <c r="I111" s="75" t="str">
        <f>IF('CONTRACT AND SUB-CONTRACT'!$F111="Service-Disabled Veteran Business Enterprise (SDVBE)",1,"")</f>
        <v/>
      </c>
      <c r="J111" s="59" t="str">
        <f>IF($G$8="","",'CONTRACT AND SUB-CONTRACT'!$G111/$G$8)</f>
        <v/>
      </c>
      <c r="K111" s="28" t="str">
        <f>IF(OR('CONTRACT AND SUB-CONTRACT'!$F111="",'CONTRACT AND SUB-CONTRACT'!$F111="NONE",'CONTRACT AND SUB-CONTRACT'!$F111="Service-Disabled Veteran Business Enterprise (SDVBE)"),"",'CONTRACT AND SUB-CONTRACT'!$G111)</f>
        <v/>
      </c>
      <c r="L111" s="75" t="str">
        <f>IF('CONTRACT AND SUB-CONTRACT'!$F111="Service-Disabled Veteran Business Enterprise (SDVBE)",1,"")</f>
        <v/>
      </c>
      <c r="M111" s="59" t="str">
        <f>IF(G111="","",IF($G$8="","",'CONTRACT AND SUB-CONTRACT'!$G111/$G$8))</f>
        <v/>
      </c>
    </row>
    <row r="112" spans="1:13" s="27" customFormat="1" ht="34.9" customHeight="1" x14ac:dyDescent="0.2">
      <c r="A112" s="49"/>
      <c r="B112" s="49"/>
      <c r="C112" s="47"/>
      <c r="D112" s="47"/>
      <c r="E112" s="85"/>
      <c r="F112" s="51"/>
      <c r="G112" s="50"/>
      <c r="H112" s="28" t="str">
        <f>IF(OR('CONTRACT AND SUB-CONTRACT'!$F112="",'CONTRACT AND SUB-CONTRACT'!$F112="NONE",'CONTRACT AND SUB-CONTRACT'!$F112="Service-Disabled Veteran Business Enterprise (SDVBE)"),"",'CONTRACT AND SUB-CONTRACT'!$G112)</f>
        <v/>
      </c>
      <c r="I112" s="75" t="str">
        <f>IF('CONTRACT AND SUB-CONTRACT'!$F112="Service-Disabled Veteran Business Enterprise (SDVBE)",1,"")</f>
        <v/>
      </c>
      <c r="J112" s="59" t="str">
        <f>IF($G$8="","",'CONTRACT AND SUB-CONTRACT'!$G112/$G$8)</f>
        <v/>
      </c>
      <c r="K112" s="28" t="str">
        <f>IF(OR('CONTRACT AND SUB-CONTRACT'!$F112="",'CONTRACT AND SUB-CONTRACT'!$F112="NONE",'CONTRACT AND SUB-CONTRACT'!$F112="Service-Disabled Veteran Business Enterprise (SDVBE)"),"",'CONTRACT AND SUB-CONTRACT'!$G112)</f>
        <v/>
      </c>
      <c r="L112" s="75" t="str">
        <f>IF('CONTRACT AND SUB-CONTRACT'!$F112="Service-Disabled Veteran Business Enterprise (SDVBE)",1,"")</f>
        <v/>
      </c>
      <c r="M112" s="59" t="str">
        <f>IF(G112="","",IF($G$8="","",'CONTRACT AND SUB-CONTRACT'!$G112/$G$8))</f>
        <v/>
      </c>
    </row>
    <row r="113" spans="1:13" s="27" customFormat="1" ht="34.9" customHeight="1" x14ac:dyDescent="0.2">
      <c r="A113" s="49"/>
      <c r="B113" s="49"/>
      <c r="C113" s="47"/>
      <c r="D113" s="47"/>
      <c r="E113" s="85"/>
      <c r="F113" s="51"/>
      <c r="G113" s="50"/>
      <c r="H113" s="28" t="str">
        <f>IF(OR('CONTRACT AND SUB-CONTRACT'!$F113="",'CONTRACT AND SUB-CONTRACT'!$F113="NONE",'CONTRACT AND SUB-CONTRACT'!$F113="Service-Disabled Veteran Business Enterprise (SDVBE)"),"",'CONTRACT AND SUB-CONTRACT'!$G113)</f>
        <v/>
      </c>
      <c r="I113" s="75" t="str">
        <f>IF('CONTRACT AND SUB-CONTRACT'!$F113="Service-Disabled Veteran Business Enterprise (SDVBE)",1,"")</f>
        <v/>
      </c>
      <c r="J113" s="59" t="str">
        <f>IF($G$8="","",'CONTRACT AND SUB-CONTRACT'!$G113/$G$8)</f>
        <v/>
      </c>
      <c r="K113" s="28" t="str">
        <f>IF(OR('CONTRACT AND SUB-CONTRACT'!$F113="",'CONTRACT AND SUB-CONTRACT'!$F113="NONE",'CONTRACT AND SUB-CONTRACT'!$F113="Service-Disabled Veteran Business Enterprise (SDVBE)"),"",'CONTRACT AND SUB-CONTRACT'!$G113)</f>
        <v/>
      </c>
      <c r="L113" s="75" t="str">
        <f>IF('CONTRACT AND SUB-CONTRACT'!$F113="Service-Disabled Veteran Business Enterprise (SDVBE)",1,"")</f>
        <v/>
      </c>
      <c r="M113" s="59" t="str">
        <f>IF(G113="","",IF($G$8="","",'CONTRACT AND SUB-CONTRACT'!$G113/$G$8))</f>
        <v/>
      </c>
    </row>
    <row r="114" spans="1:13" s="27" customFormat="1" ht="34.9" customHeight="1" x14ac:dyDescent="0.2">
      <c r="A114" s="49"/>
      <c r="B114" s="49"/>
      <c r="C114" s="47"/>
      <c r="D114" s="47"/>
      <c r="E114" s="85"/>
      <c r="F114" s="51"/>
      <c r="G114" s="50"/>
      <c r="H114" s="28" t="str">
        <f>IF(OR('CONTRACT AND SUB-CONTRACT'!$F114="",'CONTRACT AND SUB-CONTRACT'!$F114="NONE",'CONTRACT AND SUB-CONTRACT'!$F114="Service-Disabled Veteran Business Enterprise (SDVBE)"),"",'CONTRACT AND SUB-CONTRACT'!$G114)</f>
        <v/>
      </c>
      <c r="I114" s="75" t="str">
        <f>IF('CONTRACT AND SUB-CONTRACT'!$F114="Service-Disabled Veteran Business Enterprise (SDVBE)",1,"")</f>
        <v/>
      </c>
      <c r="J114" s="59" t="str">
        <f>IF($G$8="","",'CONTRACT AND SUB-CONTRACT'!$G114/$G$8)</f>
        <v/>
      </c>
      <c r="K114" s="28" t="str">
        <f>IF(OR('CONTRACT AND SUB-CONTRACT'!$F114="",'CONTRACT AND SUB-CONTRACT'!$F114="NONE",'CONTRACT AND SUB-CONTRACT'!$F114="Service-Disabled Veteran Business Enterprise (SDVBE)"),"",'CONTRACT AND SUB-CONTRACT'!$G114)</f>
        <v/>
      </c>
      <c r="L114" s="75" t="str">
        <f>IF('CONTRACT AND SUB-CONTRACT'!$F114="Service-Disabled Veteran Business Enterprise (SDVBE)",1,"")</f>
        <v/>
      </c>
      <c r="M114" s="59" t="str">
        <f>IF(G114="","",IF($G$8="","",'CONTRACT AND SUB-CONTRACT'!$G114/$G$8))</f>
        <v/>
      </c>
    </row>
    <row r="115" spans="1:13" ht="34.9" customHeight="1" x14ac:dyDescent="0.2">
      <c r="A115" s="14"/>
      <c r="B115" s="29"/>
      <c r="C115" s="30"/>
      <c r="D115" s="30"/>
      <c r="E115" s="31"/>
      <c r="F115" s="90" t="s">
        <v>11</v>
      </c>
      <c r="G115" s="91">
        <f>SUBTOTAL(109,'CONTRACT AND SUB-CONTRACT'!$G$50:$G$114)</f>
        <v>0</v>
      </c>
      <c r="H115" s="91">
        <f>SUBTOTAL(109,'CONTRACT AND SUB-CONTRACT'!$H$50:$H$114)</f>
        <v>0</v>
      </c>
      <c r="I115" s="92">
        <f>SUBTOTAL(109,'CONTRACT AND SUB-CONTRACT'!$I$50:$I$114)</f>
        <v>0</v>
      </c>
      <c r="J115" s="93">
        <f>SUBTOTAL(109,'CONTRACT AND SUB-CONTRACT'!$J$50:$J$114)</f>
        <v>0</v>
      </c>
      <c r="K115" s="91">
        <f>SUBTOTAL(109,'CONTRACT AND SUB-CONTRACT'!$H$50:$H$114)</f>
        <v>0</v>
      </c>
      <c r="L115" s="92">
        <f>SUBTOTAL(109,'CONTRACT AND SUB-CONTRACT'!$I$50:$I$114)</f>
        <v>0</v>
      </c>
      <c r="M115" s="93">
        <f>SUBTOTAL(109,'CONTRACT AND SUB-CONTRACT'!$J$50:$J$114)</f>
        <v>0</v>
      </c>
    </row>
    <row r="116" spans="1:13" ht="30" hidden="1" customHeight="1" x14ac:dyDescent="0.2">
      <c r="A116" s="14" t="s">
        <v>24</v>
      </c>
      <c r="B116" s="29"/>
      <c r="C116" s="30"/>
      <c r="D116" s="30"/>
      <c r="E116" s="31"/>
      <c r="F116" s="64" t="s">
        <v>11</v>
      </c>
      <c r="G116" s="65">
        <f>SUBTOTAL(109,'CONTRACT AND SUB-CONTRACT'!$G$50:$G$114)</f>
        <v>0</v>
      </c>
      <c r="H116" s="65">
        <f>SUBTOTAL(109,'CONTRACT AND SUB-CONTRACT'!$H$50:$H$114)</f>
        <v>0</v>
      </c>
      <c r="I116" s="76">
        <f>SUBTOTAL(109,'CONTRACT AND SUB-CONTRACT'!$I$50:$I$114)</f>
        <v>0</v>
      </c>
      <c r="J116" s="66">
        <f>SUBTOTAL(109,'CONTRACT AND SUB-CONTRACT'!$J$50:$J$114)</f>
        <v>0</v>
      </c>
      <c r="K116" s="65">
        <f>SUBTOTAL(109,'CONTRACT AND SUB-CONTRACT'!$H$50:$H$114)</f>
        <v>0</v>
      </c>
      <c r="L116" s="76">
        <f>SUBTOTAL(109,'CONTRACT AND SUB-CONTRACT'!$I$50:$I$114)</f>
        <v>0</v>
      </c>
      <c r="M116" s="66">
        <f>SUBTOTAL(109,'CONTRACT AND SUB-CONTRACT'!$J$50:$J$114)</f>
        <v>0</v>
      </c>
    </row>
    <row r="117" spans="1:13" s="34" customFormat="1" ht="18" customHeight="1" x14ac:dyDescent="0.35">
      <c r="A117" s="35"/>
      <c r="B117" s="24"/>
      <c r="C117" s="24"/>
      <c r="D117" s="24"/>
      <c r="E117" s="24"/>
      <c r="F117" s="24"/>
      <c r="G117" s="24"/>
      <c r="H117" s="24"/>
      <c r="I117" s="24"/>
      <c r="J117" s="36"/>
    </row>
    <row r="118" spans="1:13" s="34" customFormat="1" ht="48" customHeight="1" x14ac:dyDescent="0.2">
      <c r="A118" s="119" t="s">
        <v>33</v>
      </c>
      <c r="B118" s="119"/>
      <c r="C118" s="119"/>
      <c r="D118" s="119"/>
      <c r="E118" s="119"/>
      <c r="F118" s="119"/>
      <c r="G118" s="119"/>
      <c r="H118" s="37"/>
      <c r="I118" s="24"/>
      <c r="J118" s="36"/>
      <c r="K118" s="113" t="s">
        <v>37</v>
      </c>
      <c r="L118" s="114"/>
      <c r="M118" s="114"/>
    </row>
    <row r="119" spans="1:13" s="34" customFormat="1" ht="34.9" customHeight="1" x14ac:dyDescent="0.2">
      <c r="A119" s="67" t="s">
        <v>21</v>
      </c>
      <c r="B119" s="67" t="s">
        <v>19</v>
      </c>
      <c r="C119" s="67" t="s">
        <v>12</v>
      </c>
      <c r="D119" s="67" t="s">
        <v>13</v>
      </c>
      <c r="E119" s="67" t="s">
        <v>15</v>
      </c>
      <c r="F119" s="67" t="s">
        <v>7</v>
      </c>
      <c r="G119" s="67" t="s">
        <v>34</v>
      </c>
      <c r="H119" s="67" t="s">
        <v>28</v>
      </c>
      <c r="I119" s="68" t="s">
        <v>10</v>
      </c>
      <c r="J119" s="69" t="s">
        <v>26</v>
      </c>
      <c r="K119" s="67" t="s">
        <v>28</v>
      </c>
      <c r="L119" s="68" t="s">
        <v>10</v>
      </c>
      <c r="M119" s="69" t="s">
        <v>26</v>
      </c>
    </row>
    <row r="120" spans="1:13" s="34" customFormat="1" ht="34.9" customHeight="1" x14ac:dyDescent="0.2">
      <c r="A120" s="49"/>
      <c r="B120" s="49"/>
      <c r="C120" s="47"/>
      <c r="D120" s="47"/>
      <c r="E120" s="87"/>
      <c r="F120" s="49"/>
      <c r="G120" s="50"/>
      <c r="H120" s="28" t="str">
        <f>IF(OR('CONTRACT AND SUB-CONTRACT'!$F120="",'CONTRACT AND SUB-CONTRACT'!$F120="NONE",'CONTRACT AND SUB-CONTRACT'!$F120="Service-Disabled Veteran Business Enterprise (SDVBE)"),"",('CONTRACT AND SUB-CONTRACT'!$G120/2))</f>
        <v/>
      </c>
      <c r="I120" s="88" t="str">
        <f>IF('CONTRACT AND SUB-CONTRACT'!$F120="Service-Disabled Veteran Business Enterprise (SDVBE)",1,"")</f>
        <v/>
      </c>
      <c r="J120" s="60">
        <f>IF(K120="",0,IF(G120="",0,IF(F120="none",IF(G120="","",IF($G$8="","",('CONTRACT AND SUB-CONTRACT'!$G120/$G$8))),IF(G120="","",IF($G$8="","",('CONTRACT AND SUB-CONTRACT'!$G120/$G$8)/2)))))</f>
        <v>0</v>
      </c>
      <c r="K120" s="28" t="str">
        <f>IF(OR('CONTRACT AND SUB-CONTRACT'!$F120="",'CONTRACT AND SUB-CONTRACT'!$F120="NONE",'CONTRACT AND SUB-CONTRACT'!$F120="Service-Disabled Veteran Business Enterprise (SDVBE)"),"",('CONTRACT AND SUB-CONTRACT'!$G120/2))</f>
        <v/>
      </c>
      <c r="L120" s="88" t="str">
        <f>IF('CONTRACT AND SUB-CONTRACT'!$F120="Service-Disabled Veteran Business Enterprise (SDVBE)",1,"")</f>
        <v/>
      </c>
      <c r="M120" s="59" t="str">
        <f>IF(G120="","",IF($G$8="","",'CONTRACT AND SUB-CONTRACT'!$G120/$G$8))</f>
        <v/>
      </c>
    </row>
    <row r="121" spans="1:13" s="34" customFormat="1" ht="34.9" customHeight="1" x14ac:dyDescent="0.2">
      <c r="A121" s="49"/>
      <c r="B121" s="49"/>
      <c r="C121" s="47"/>
      <c r="D121" s="47"/>
      <c r="E121" s="87"/>
      <c r="F121" s="49"/>
      <c r="G121" s="50"/>
      <c r="H121" s="28" t="str">
        <f>IF(OR('CONTRACT AND SUB-CONTRACT'!$F121="",'CONTRACT AND SUB-CONTRACT'!$F121="NONE",'CONTRACT AND SUB-CONTRACT'!$F121="Service-Disabled Veteran Business Enterprise (SDVBE)"),"",('CONTRACT AND SUB-CONTRACT'!$G121/2))</f>
        <v/>
      </c>
      <c r="I121" s="88" t="str">
        <f>IF('CONTRACT AND SUB-CONTRACT'!$F121="Service-Disabled Veteran Business Enterprise (SDVBE)",1,"")</f>
        <v/>
      </c>
      <c r="J121" s="60">
        <f>IF(K121="",0,IF(G121="",0,IF(F121="none",IF(G121="","",IF($G$8="","",('CONTRACT AND SUB-CONTRACT'!$G121/$G$8))),IF(G121="","",IF($G$8="","",('CONTRACT AND SUB-CONTRACT'!$G121/$G$8)/2)))))</f>
        <v>0</v>
      </c>
      <c r="K121" s="28" t="str">
        <f>IF(OR('CONTRACT AND SUB-CONTRACT'!$F121="",'CONTRACT AND SUB-CONTRACT'!$F121="NONE",'CONTRACT AND SUB-CONTRACT'!$F121="Service-Disabled Veteran Business Enterprise (SDVBE)"),"",('CONTRACT AND SUB-CONTRACT'!$G121/2))</f>
        <v/>
      </c>
      <c r="L121" s="88" t="str">
        <f>IF('CONTRACT AND SUB-CONTRACT'!$F121="Service-Disabled Veteran Business Enterprise (SDVBE)",1,"")</f>
        <v/>
      </c>
      <c r="M121" s="59" t="str">
        <f>IF(G121="","",IF($G$8="","",'CONTRACT AND SUB-CONTRACT'!$G121/$G$8))</f>
        <v/>
      </c>
    </row>
    <row r="122" spans="1:13" s="34" customFormat="1" ht="34.9" customHeight="1" x14ac:dyDescent="0.2">
      <c r="A122" s="49"/>
      <c r="B122" s="49"/>
      <c r="C122" s="47"/>
      <c r="D122" s="47"/>
      <c r="E122" s="87"/>
      <c r="F122" s="49"/>
      <c r="G122" s="50"/>
      <c r="H122" s="28" t="str">
        <f>IF(OR('CONTRACT AND SUB-CONTRACT'!$F122="",'CONTRACT AND SUB-CONTRACT'!$F122="NONE",'CONTRACT AND SUB-CONTRACT'!$F122="Service-Disabled Veteran Business Enterprise (SDVBE)"),"",('CONTRACT AND SUB-CONTRACT'!$G122/2))</f>
        <v/>
      </c>
      <c r="I122" s="88" t="str">
        <f>IF('CONTRACT AND SUB-CONTRACT'!$F122="Service-Disabled Veteran Business Enterprise (SDVBE)",1,"")</f>
        <v/>
      </c>
      <c r="J122" s="60">
        <f>IF(K122="",0,IF(G122="",0,IF(F122="none",IF(G122="","",IF($G$8="","",('CONTRACT AND SUB-CONTRACT'!$G122/$G$8))),IF(G122="","",IF($G$8="","",('CONTRACT AND SUB-CONTRACT'!$G122/$G$8)/2)))))</f>
        <v>0</v>
      </c>
      <c r="K122" s="28" t="str">
        <f>IF(OR('CONTRACT AND SUB-CONTRACT'!$F122="",'CONTRACT AND SUB-CONTRACT'!$F122="NONE",'CONTRACT AND SUB-CONTRACT'!$F122="Service-Disabled Veteran Business Enterprise (SDVBE)"),"",('CONTRACT AND SUB-CONTRACT'!$G122/2))</f>
        <v/>
      </c>
      <c r="L122" s="88" t="str">
        <f>IF('CONTRACT AND SUB-CONTRACT'!$F122="Service-Disabled Veteran Business Enterprise (SDVBE)",1,"")</f>
        <v/>
      </c>
      <c r="M122" s="59" t="str">
        <f>IF(G122="","",IF($G$8="","",'CONTRACT AND SUB-CONTRACT'!$G122/$G$8))</f>
        <v/>
      </c>
    </row>
    <row r="123" spans="1:13" s="34" customFormat="1" ht="34.9" customHeight="1" x14ac:dyDescent="0.2">
      <c r="A123" s="49"/>
      <c r="B123" s="49"/>
      <c r="C123" s="47"/>
      <c r="D123" s="47"/>
      <c r="E123" s="87"/>
      <c r="F123" s="49"/>
      <c r="G123" s="50"/>
      <c r="H123" s="28" t="str">
        <f>IF(OR('CONTRACT AND SUB-CONTRACT'!$F123="",'CONTRACT AND SUB-CONTRACT'!$F123="NONE",'CONTRACT AND SUB-CONTRACT'!$F123="Service-Disabled Veteran Business Enterprise (SDVBE)"),"",('CONTRACT AND SUB-CONTRACT'!$G123/2))</f>
        <v/>
      </c>
      <c r="I123" s="88" t="str">
        <f>IF('CONTRACT AND SUB-CONTRACT'!$F123="Service-Disabled Veteran Business Enterprise (SDVBE)",1,"")</f>
        <v/>
      </c>
      <c r="J123" s="60">
        <f>IF(K123="",0,IF(G123="",0,IF(F123="none",IF(G123="","",IF($G$8="","",('CONTRACT AND SUB-CONTRACT'!$G123/$G$8))),IF(G123="","",IF($G$8="","",('CONTRACT AND SUB-CONTRACT'!$G123/$G$8)/2)))))</f>
        <v>0</v>
      </c>
      <c r="K123" s="28" t="str">
        <f>IF(OR('CONTRACT AND SUB-CONTRACT'!$F123="",'CONTRACT AND SUB-CONTRACT'!$F123="NONE",'CONTRACT AND SUB-CONTRACT'!$F123="Service-Disabled Veteran Business Enterprise (SDVBE)"),"",('CONTRACT AND SUB-CONTRACT'!$G123/2))</f>
        <v/>
      </c>
      <c r="L123" s="88" t="str">
        <f>IF('CONTRACT AND SUB-CONTRACT'!$F123="Service-Disabled Veteran Business Enterprise (SDVBE)",1,"")</f>
        <v/>
      </c>
      <c r="M123" s="59" t="str">
        <f>IF(G123="","",IF($G$8="","",'CONTRACT AND SUB-CONTRACT'!$G123/$G$8))</f>
        <v/>
      </c>
    </row>
    <row r="124" spans="1:13" s="34" customFormat="1" ht="34.9" customHeight="1" x14ac:dyDescent="0.2">
      <c r="A124" s="49"/>
      <c r="B124" s="49"/>
      <c r="C124" s="47"/>
      <c r="D124" s="47"/>
      <c r="E124" s="87"/>
      <c r="F124" s="49"/>
      <c r="G124" s="50"/>
      <c r="H124" s="28" t="str">
        <f>IF(OR('CONTRACT AND SUB-CONTRACT'!$F124="",'CONTRACT AND SUB-CONTRACT'!$F124="NONE",'CONTRACT AND SUB-CONTRACT'!$F124="Service-Disabled Veteran Business Enterprise (SDVBE)"),"",('CONTRACT AND SUB-CONTRACT'!$G124/2))</f>
        <v/>
      </c>
      <c r="I124" s="88" t="str">
        <f>IF('CONTRACT AND SUB-CONTRACT'!$F124="Service-Disabled Veteran Business Enterprise (SDVBE)",1,"")</f>
        <v/>
      </c>
      <c r="J124" s="60">
        <f>IF(K124="",0,IF(G124="",0,IF(F124="none",IF(G124="","",IF($G$8="","",('CONTRACT AND SUB-CONTRACT'!$G124/$G$8))),IF(G124="","",IF($G$8="","",('CONTRACT AND SUB-CONTRACT'!$G124/$G$8)/2)))))</f>
        <v>0</v>
      </c>
      <c r="K124" s="28" t="str">
        <f>IF(OR('CONTRACT AND SUB-CONTRACT'!$F124="",'CONTRACT AND SUB-CONTRACT'!$F124="NONE",'CONTRACT AND SUB-CONTRACT'!$F124="Service-Disabled Veteran Business Enterprise (SDVBE)"),"",('CONTRACT AND SUB-CONTRACT'!$G124/2))</f>
        <v/>
      </c>
      <c r="L124" s="88" t="str">
        <f>IF('CONTRACT AND SUB-CONTRACT'!$F124="Service-Disabled Veteran Business Enterprise (SDVBE)",1,"")</f>
        <v/>
      </c>
      <c r="M124" s="59" t="str">
        <f>IF(G124="","",IF($G$8="","",'CONTRACT AND SUB-CONTRACT'!$G124/$G$8))</f>
        <v/>
      </c>
    </row>
    <row r="125" spans="1:13" s="34" customFormat="1" ht="34.9" customHeight="1" x14ac:dyDescent="0.2">
      <c r="A125" s="49"/>
      <c r="B125" s="49"/>
      <c r="C125" s="47"/>
      <c r="D125" s="47"/>
      <c r="E125" s="87"/>
      <c r="F125" s="49"/>
      <c r="G125" s="50"/>
      <c r="H125" s="28" t="str">
        <f>IF(OR('CONTRACT AND SUB-CONTRACT'!$F125="",'CONTRACT AND SUB-CONTRACT'!$F125="NONE",'CONTRACT AND SUB-CONTRACT'!$F125="Service-Disabled Veteran Business Enterprise (SDVBE)"),"",('CONTRACT AND SUB-CONTRACT'!$G125/2))</f>
        <v/>
      </c>
      <c r="I125" s="88" t="str">
        <f>IF('CONTRACT AND SUB-CONTRACT'!$F125="Service-Disabled Veteran Business Enterprise (SDVBE)",1,"")</f>
        <v/>
      </c>
      <c r="J125" s="60">
        <f>IF(K125="",0,IF(G125="",0,IF(F125="none",IF(G125="","",IF($G$8="","",('CONTRACT AND SUB-CONTRACT'!$G125/$G$8))),IF(G125="","",IF($G$8="","",('CONTRACT AND SUB-CONTRACT'!$G125/$G$8)/2)))))</f>
        <v>0</v>
      </c>
      <c r="K125" s="28" t="str">
        <f>IF(OR('CONTRACT AND SUB-CONTRACT'!$F125="",'CONTRACT AND SUB-CONTRACT'!$F125="NONE",'CONTRACT AND SUB-CONTRACT'!$F125="Service-Disabled Veteran Business Enterprise (SDVBE)"),"",('CONTRACT AND SUB-CONTRACT'!$G125/2))</f>
        <v/>
      </c>
      <c r="L125" s="88" t="str">
        <f>IF('CONTRACT AND SUB-CONTRACT'!$F125="Service-Disabled Veteran Business Enterprise (SDVBE)",1,"")</f>
        <v/>
      </c>
      <c r="M125" s="59" t="str">
        <f>IF(G125="","",IF($G$8="","",'CONTRACT AND SUB-CONTRACT'!$G125/$G$8))</f>
        <v/>
      </c>
    </row>
    <row r="126" spans="1:13" s="34" customFormat="1" ht="34.9" customHeight="1" x14ac:dyDescent="0.2">
      <c r="A126" s="49"/>
      <c r="B126" s="49"/>
      <c r="C126" s="47"/>
      <c r="D126" s="47"/>
      <c r="E126" s="87"/>
      <c r="F126" s="49"/>
      <c r="G126" s="50"/>
      <c r="H126" s="28" t="str">
        <f>IF(OR('CONTRACT AND SUB-CONTRACT'!$F126="",'CONTRACT AND SUB-CONTRACT'!$F126="NONE",'CONTRACT AND SUB-CONTRACT'!$F126="Service-Disabled Veteran Business Enterprise (SDVBE)"),"",('CONTRACT AND SUB-CONTRACT'!$G126/2))</f>
        <v/>
      </c>
      <c r="I126" s="88" t="str">
        <f>IF('CONTRACT AND SUB-CONTRACT'!$F126="Service-Disabled Veteran Business Enterprise (SDVBE)",1,"")</f>
        <v/>
      </c>
      <c r="J126" s="60">
        <f>IF(K126="",0,IF(G126="",0,IF(F126="none",IF(G126="","",IF($G$8="","",('CONTRACT AND SUB-CONTRACT'!$G126/$G$8))),IF(G126="","",IF($G$8="","",('CONTRACT AND SUB-CONTRACT'!$G126/$G$8)/2)))))</f>
        <v>0</v>
      </c>
      <c r="K126" s="28" t="str">
        <f>IF(OR('CONTRACT AND SUB-CONTRACT'!$F126="",'CONTRACT AND SUB-CONTRACT'!$F126="NONE",'CONTRACT AND SUB-CONTRACT'!$F126="Service-Disabled Veteran Business Enterprise (SDVBE)"),"",('CONTRACT AND SUB-CONTRACT'!$G126/2))</f>
        <v/>
      </c>
      <c r="L126" s="88" t="str">
        <f>IF('CONTRACT AND SUB-CONTRACT'!$F126="Service-Disabled Veteran Business Enterprise (SDVBE)",1,"")</f>
        <v/>
      </c>
      <c r="M126" s="59" t="str">
        <f>IF(G126="","",IF($G$8="","",'CONTRACT AND SUB-CONTRACT'!$G126/$G$8))</f>
        <v/>
      </c>
    </row>
    <row r="127" spans="1:13" s="34" customFormat="1" ht="34.9" customHeight="1" x14ac:dyDescent="0.2">
      <c r="A127" s="49"/>
      <c r="B127" s="49"/>
      <c r="C127" s="47"/>
      <c r="D127" s="47"/>
      <c r="E127" s="87"/>
      <c r="F127" s="49"/>
      <c r="G127" s="50"/>
      <c r="H127" s="28" t="str">
        <f>IF(OR('CONTRACT AND SUB-CONTRACT'!$F127="",'CONTRACT AND SUB-CONTRACT'!$F127="NONE",'CONTRACT AND SUB-CONTRACT'!$F127="Service-Disabled Veteran Business Enterprise (SDVBE)"),"",('CONTRACT AND SUB-CONTRACT'!$G127/2))</f>
        <v/>
      </c>
      <c r="I127" s="88" t="str">
        <f>IF('CONTRACT AND SUB-CONTRACT'!$F127="Service-Disabled Veteran Business Enterprise (SDVBE)",1,"")</f>
        <v/>
      </c>
      <c r="J127" s="60">
        <f>IF(K127="",0,IF(G127="",0,IF(F127="none",IF(G127="","",IF($G$8="","",('CONTRACT AND SUB-CONTRACT'!$G127/$G$8))),IF(G127="","",IF($G$8="","",('CONTRACT AND SUB-CONTRACT'!$G127/$G$8)/2)))))</f>
        <v>0</v>
      </c>
      <c r="K127" s="28" t="str">
        <f>IF(OR('CONTRACT AND SUB-CONTRACT'!$F127="",'CONTRACT AND SUB-CONTRACT'!$F127="NONE",'CONTRACT AND SUB-CONTRACT'!$F127="Service-Disabled Veteran Business Enterprise (SDVBE)"),"",('CONTRACT AND SUB-CONTRACT'!$G127/2))</f>
        <v/>
      </c>
      <c r="L127" s="88" t="str">
        <f>IF('CONTRACT AND SUB-CONTRACT'!$F127="Service-Disabled Veteran Business Enterprise (SDVBE)",1,"")</f>
        <v/>
      </c>
      <c r="M127" s="59" t="str">
        <f>IF(G127="","",IF($G$8="","",'CONTRACT AND SUB-CONTRACT'!$G127/$G$8))</f>
        <v/>
      </c>
    </row>
    <row r="128" spans="1:13" s="34" customFormat="1" ht="34.9" customHeight="1" x14ac:dyDescent="0.2">
      <c r="A128" s="49"/>
      <c r="B128" s="49"/>
      <c r="C128" s="47"/>
      <c r="D128" s="47"/>
      <c r="E128" s="87"/>
      <c r="F128" s="49"/>
      <c r="G128" s="50"/>
      <c r="H128" s="28" t="str">
        <f>IF(OR('CONTRACT AND SUB-CONTRACT'!$F128="",'CONTRACT AND SUB-CONTRACT'!$F128="NONE",'CONTRACT AND SUB-CONTRACT'!$F128="Service-Disabled Veteran Business Enterprise (SDVBE)"),"",('CONTRACT AND SUB-CONTRACT'!$G128/2))</f>
        <v/>
      </c>
      <c r="I128" s="88" t="str">
        <f>IF('CONTRACT AND SUB-CONTRACT'!$F128="Service-Disabled Veteran Business Enterprise (SDVBE)",1,"")</f>
        <v/>
      </c>
      <c r="J128" s="60">
        <f>IF(K128="",0,IF(G128="",0,IF(F128="none",IF(G128="","",IF($G$8="","",('CONTRACT AND SUB-CONTRACT'!$G128/$G$8))),IF(G128="","",IF($G$8="","",('CONTRACT AND SUB-CONTRACT'!$G128/$G$8)/2)))))</f>
        <v>0</v>
      </c>
      <c r="K128" s="28" t="str">
        <f>IF(OR('CONTRACT AND SUB-CONTRACT'!$F128="",'CONTRACT AND SUB-CONTRACT'!$F128="NONE",'CONTRACT AND SUB-CONTRACT'!$F128="Service-Disabled Veteran Business Enterprise (SDVBE)"),"",('CONTRACT AND SUB-CONTRACT'!$G128/2))</f>
        <v/>
      </c>
      <c r="L128" s="88" t="str">
        <f>IF('CONTRACT AND SUB-CONTRACT'!$F128="Service-Disabled Veteran Business Enterprise (SDVBE)",1,"")</f>
        <v/>
      </c>
      <c r="M128" s="59" t="str">
        <f>IF(G128="","",IF($G$8="","",'CONTRACT AND SUB-CONTRACT'!$G128/$G$8))</f>
        <v/>
      </c>
    </row>
    <row r="129" spans="1:13" s="34" customFormat="1" ht="34.9" customHeight="1" x14ac:dyDescent="0.2">
      <c r="A129" s="49"/>
      <c r="B129" s="49"/>
      <c r="C129" s="47"/>
      <c r="D129" s="47"/>
      <c r="E129" s="87"/>
      <c r="F129" s="49"/>
      <c r="G129" s="50"/>
      <c r="H129" s="28" t="str">
        <f>IF(OR('CONTRACT AND SUB-CONTRACT'!$F129="",'CONTRACT AND SUB-CONTRACT'!$F129="NONE",'CONTRACT AND SUB-CONTRACT'!$F129="Service-Disabled Veteran Business Enterprise (SDVBE)"),"",('CONTRACT AND SUB-CONTRACT'!$G129/2))</f>
        <v/>
      </c>
      <c r="I129" s="88" t="str">
        <f>IF('CONTRACT AND SUB-CONTRACT'!$F129="Service-Disabled Veteran Business Enterprise (SDVBE)",1,"")</f>
        <v/>
      </c>
      <c r="J129" s="60">
        <f>IF(K129="",0,IF(G129="",0,IF(F129="none",IF(G129="","",IF($G$8="","",('CONTRACT AND SUB-CONTRACT'!$G129/$G$8))),IF(G129="","",IF($G$8="","",('CONTRACT AND SUB-CONTRACT'!$G129/$G$8)/2)))))</f>
        <v>0</v>
      </c>
      <c r="K129" s="28" t="str">
        <f>IF(OR('CONTRACT AND SUB-CONTRACT'!$F129="",'CONTRACT AND SUB-CONTRACT'!$F129="NONE",'CONTRACT AND SUB-CONTRACT'!$F129="Service-Disabled Veteran Business Enterprise (SDVBE)"),"",('CONTRACT AND SUB-CONTRACT'!$G129/2))</f>
        <v/>
      </c>
      <c r="L129" s="88" t="str">
        <f>IF('CONTRACT AND SUB-CONTRACT'!$F129="Service-Disabled Veteran Business Enterprise (SDVBE)",1,"")</f>
        <v/>
      </c>
      <c r="M129" s="59" t="str">
        <f>IF(G129="","",IF($G$8="","",'CONTRACT AND SUB-CONTRACT'!$G129/$G$8))</f>
        <v/>
      </c>
    </row>
    <row r="130" spans="1:13" s="34" customFormat="1" ht="34.9" customHeight="1" x14ac:dyDescent="0.2">
      <c r="A130" s="49"/>
      <c r="B130" s="49"/>
      <c r="C130" s="47"/>
      <c r="D130" s="47"/>
      <c r="E130" s="87"/>
      <c r="F130" s="49"/>
      <c r="G130" s="50"/>
      <c r="H130" s="28" t="str">
        <f>IF(OR('CONTRACT AND SUB-CONTRACT'!$F130="",'CONTRACT AND SUB-CONTRACT'!$F130="NONE",'CONTRACT AND SUB-CONTRACT'!$F130="Service-Disabled Veteran Business Enterprise (SDVBE)"),"",('CONTRACT AND SUB-CONTRACT'!$G130/2))</f>
        <v/>
      </c>
      <c r="I130" s="88" t="str">
        <f>IF('CONTRACT AND SUB-CONTRACT'!$F130="Service-Disabled Veteran Business Enterprise (SDVBE)",1,"")</f>
        <v/>
      </c>
      <c r="J130" s="60">
        <f>IF(K130="",0,IF(G130="",0,IF(F130="none",IF(G130="","",IF($G$8="","",('CONTRACT AND SUB-CONTRACT'!$G130/$G$8))),IF(G130="","",IF($G$8="","",('CONTRACT AND SUB-CONTRACT'!$G130/$G$8)/2)))))</f>
        <v>0</v>
      </c>
      <c r="K130" s="28" t="str">
        <f>IF(OR('CONTRACT AND SUB-CONTRACT'!$F130="",'CONTRACT AND SUB-CONTRACT'!$F130="NONE",'CONTRACT AND SUB-CONTRACT'!$F130="Service-Disabled Veteran Business Enterprise (SDVBE)"),"",('CONTRACT AND SUB-CONTRACT'!$G130/2))</f>
        <v/>
      </c>
      <c r="L130" s="88" t="str">
        <f>IF('CONTRACT AND SUB-CONTRACT'!$F130="Service-Disabled Veteran Business Enterprise (SDVBE)",1,"")</f>
        <v/>
      </c>
      <c r="M130" s="59" t="str">
        <f>IF(G130="","",IF($G$8="","",'CONTRACT AND SUB-CONTRACT'!$G130/$G$8))</f>
        <v/>
      </c>
    </row>
    <row r="131" spans="1:13" s="34" customFormat="1" ht="34.9" customHeight="1" x14ac:dyDescent="0.2">
      <c r="A131" s="49"/>
      <c r="B131" s="49"/>
      <c r="C131" s="47"/>
      <c r="D131" s="47"/>
      <c r="E131" s="87"/>
      <c r="F131" s="49"/>
      <c r="G131" s="50"/>
      <c r="H131" s="28" t="str">
        <f>IF(OR('CONTRACT AND SUB-CONTRACT'!$F131="",'CONTRACT AND SUB-CONTRACT'!$F131="NONE",'CONTRACT AND SUB-CONTRACT'!$F131="Service-Disabled Veteran Business Enterprise (SDVBE)"),"",('CONTRACT AND SUB-CONTRACT'!$G131/2))</f>
        <v/>
      </c>
      <c r="I131" s="88" t="str">
        <f>IF('CONTRACT AND SUB-CONTRACT'!$F131="Service-Disabled Veteran Business Enterprise (SDVBE)",1,"")</f>
        <v/>
      </c>
      <c r="J131" s="60">
        <f>IF(K131="",0,IF(G131="",0,IF(F131="none",IF(G131="","",IF($G$8="","",('CONTRACT AND SUB-CONTRACT'!$G131/$G$8))),IF(G131="","",IF($G$8="","",('CONTRACT AND SUB-CONTRACT'!$G131/$G$8)/2)))))</f>
        <v>0</v>
      </c>
      <c r="K131" s="28" t="str">
        <f>IF(OR('CONTRACT AND SUB-CONTRACT'!$F131="",'CONTRACT AND SUB-CONTRACT'!$F131="NONE",'CONTRACT AND SUB-CONTRACT'!$F131="Service-Disabled Veteran Business Enterprise (SDVBE)"),"",('CONTRACT AND SUB-CONTRACT'!$G131/2))</f>
        <v/>
      </c>
      <c r="L131" s="88" t="str">
        <f>IF('CONTRACT AND SUB-CONTRACT'!$F131="Service-Disabled Veteran Business Enterprise (SDVBE)",1,"")</f>
        <v/>
      </c>
      <c r="M131" s="59" t="str">
        <f>IF(G131="","",IF($G$8="","",'CONTRACT AND SUB-CONTRACT'!$G131/$G$8))</f>
        <v/>
      </c>
    </row>
    <row r="132" spans="1:13" s="34" customFormat="1" ht="34.9" customHeight="1" x14ac:dyDescent="0.2">
      <c r="A132" s="49"/>
      <c r="B132" s="49"/>
      <c r="C132" s="47"/>
      <c r="D132" s="47"/>
      <c r="E132" s="87"/>
      <c r="F132" s="49"/>
      <c r="G132" s="50"/>
      <c r="H132" s="28" t="str">
        <f>IF(OR('CONTRACT AND SUB-CONTRACT'!$F132="",'CONTRACT AND SUB-CONTRACT'!$F132="NONE",'CONTRACT AND SUB-CONTRACT'!$F132="Service-Disabled Veteran Business Enterprise (SDVBE)"),"",('CONTRACT AND SUB-CONTRACT'!$G132/2))</f>
        <v/>
      </c>
      <c r="I132" s="88" t="str">
        <f>IF('CONTRACT AND SUB-CONTRACT'!$F132="Service-Disabled Veteran Business Enterprise (SDVBE)",1,"")</f>
        <v/>
      </c>
      <c r="J132" s="60">
        <f>IF(K132="",0,IF(G132="",0,IF(F132="none",IF(G132="","",IF($G$8="","",('CONTRACT AND SUB-CONTRACT'!$G132/$G$8))),IF(G132="","",IF($G$8="","",('CONTRACT AND SUB-CONTRACT'!$G132/$G$8)/2)))))</f>
        <v>0</v>
      </c>
      <c r="K132" s="28" t="str">
        <f>IF(OR('CONTRACT AND SUB-CONTRACT'!$F132="",'CONTRACT AND SUB-CONTRACT'!$F132="NONE",'CONTRACT AND SUB-CONTRACT'!$F132="Service-Disabled Veteran Business Enterprise (SDVBE)"),"",('CONTRACT AND SUB-CONTRACT'!$G132/2))</f>
        <v/>
      </c>
      <c r="L132" s="88" t="str">
        <f>IF('CONTRACT AND SUB-CONTRACT'!$F132="Service-Disabled Veteran Business Enterprise (SDVBE)",1,"")</f>
        <v/>
      </c>
      <c r="M132" s="59" t="str">
        <f>IF(G132="","",IF($G$8="","",'CONTRACT AND SUB-CONTRACT'!$G132/$G$8))</f>
        <v/>
      </c>
    </row>
    <row r="133" spans="1:13" s="34" customFormat="1" ht="34.9" customHeight="1" x14ac:dyDescent="0.2">
      <c r="A133" s="49"/>
      <c r="B133" s="49"/>
      <c r="C133" s="47"/>
      <c r="D133" s="47"/>
      <c r="E133" s="87"/>
      <c r="F133" s="49"/>
      <c r="G133" s="50"/>
      <c r="H133" s="28" t="str">
        <f>IF(OR('CONTRACT AND SUB-CONTRACT'!$F133="",'CONTRACT AND SUB-CONTRACT'!$F133="NONE",'CONTRACT AND SUB-CONTRACT'!$F133="Service-Disabled Veteran Business Enterprise (SDVBE)"),"",('CONTRACT AND SUB-CONTRACT'!$G133/2))</f>
        <v/>
      </c>
      <c r="I133" s="88" t="str">
        <f>IF('CONTRACT AND SUB-CONTRACT'!$F133="Service-Disabled Veteran Business Enterprise (SDVBE)",1,"")</f>
        <v/>
      </c>
      <c r="J133" s="60">
        <f>IF(K133="",0,IF(G133="",0,IF(F133="none",IF(G133="","",IF($G$8="","",('CONTRACT AND SUB-CONTRACT'!$G133/$G$8))),IF(G133="","",IF($G$8="","",('CONTRACT AND SUB-CONTRACT'!$G133/$G$8)/2)))))</f>
        <v>0</v>
      </c>
      <c r="K133" s="28" t="str">
        <f>IF(OR('CONTRACT AND SUB-CONTRACT'!$F133="",'CONTRACT AND SUB-CONTRACT'!$F133="NONE",'CONTRACT AND SUB-CONTRACT'!$F133="Service-Disabled Veteran Business Enterprise (SDVBE)"),"",('CONTRACT AND SUB-CONTRACT'!$G133/2))</f>
        <v/>
      </c>
      <c r="L133" s="88" t="str">
        <f>IF('CONTRACT AND SUB-CONTRACT'!$F133="Service-Disabled Veteran Business Enterprise (SDVBE)",1,"")</f>
        <v/>
      </c>
      <c r="M133" s="59" t="str">
        <f>IF(G133="","",IF($G$8="","",'CONTRACT AND SUB-CONTRACT'!$G133/$G$8))</f>
        <v/>
      </c>
    </row>
    <row r="134" spans="1:13" s="34" customFormat="1" ht="34.9" customHeight="1" x14ac:dyDescent="0.2">
      <c r="A134" s="49"/>
      <c r="B134" s="49"/>
      <c r="C134" s="47"/>
      <c r="D134" s="47"/>
      <c r="E134" s="87"/>
      <c r="F134" s="49"/>
      <c r="G134" s="50"/>
      <c r="H134" s="28" t="str">
        <f>IF(OR('CONTRACT AND SUB-CONTRACT'!$F134="",'CONTRACT AND SUB-CONTRACT'!$F134="NONE",'CONTRACT AND SUB-CONTRACT'!$F134="Service-Disabled Veteran Business Enterprise (SDVBE)"),"",('CONTRACT AND SUB-CONTRACT'!$G134/2))</f>
        <v/>
      </c>
      <c r="I134" s="88" t="str">
        <f>IF('CONTRACT AND SUB-CONTRACT'!$F134="Service-Disabled Veteran Business Enterprise (SDVBE)",1,"")</f>
        <v/>
      </c>
      <c r="J134" s="60">
        <f>IF(K134="",0,IF(G134="",0,IF(F134="none",IF(G134="","",IF($G$8="","",('CONTRACT AND SUB-CONTRACT'!$G134/$G$8))),IF(G134="","",IF($G$8="","",('CONTRACT AND SUB-CONTRACT'!$G134/$G$8)/2)))))</f>
        <v>0</v>
      </c>
      <c r="K134" s="28" t="str">
        <f>IF(OR('CONTRACT AND SUB-CONTRACT'!$F134="",'CONTRACT AND SUB-CONTRACT'!$F134="NONE",'CONTRACT AND SUB-CONTRACT'!$F134="Service-Disabled Veteran Business Enterprise (SDVBE)"),"",('CONTRACT AND SUB-CONTRACT'!$G134/2))</f>
        <v/>
      </c>
      <c r="L134" s="88" t="str">
        <f>IF('CONTRACT AND SUB-CONTRACT'!$F134="Service-Disabled Veteran Business Enterprise (SDVBE)",1,"")</f>
        <v/>
      </c>
      <c r="M134" s="59" t="str">
        <f>IF(G134="","",IF($G$8="","",'CONTRACT AND SUB-CONTRACT'!$G134/$G$8))</f>
        <v/>
      </c>
    </row>
    <row r="135" spans="1:13" s="34" customFormat="1" ht="34.9" customHeight="1" x14ac:dyDescent="0.2">
      <c r="A135" s="49"/>
      <c r="B135" s="49"/>
      <c r="C135" s="47"/>
      <c r="D135" s="47"/>
      <c r="E135" s="87"/>
      <c r="F135" s="49"/>
      <c r="G135" s="50"/>
      <c r="H135" s="28" t="str">
        <f>IF(OR('CONTRACT AND SUB-CONTRACT'!$F135="",'CONTRACT AND SUB-CONTRACT'!$F135="NONE",'CONTRACT AND SUB-CONTRACT'!$F135="Service-Disabled Veteran Business Enterprise (SDVBE)"),"",('CONTRACT AND SUB-CONTRACT'!$G135/2))</f>
        <v/>
      </c>
      <c r="I135" s="88" t="str">
        <f>IF('CONTRACT AND SUB-CONTRACT'!$F135="Service-Disabled Veteran Business Enterprise (SDVBE)",1,"")</f>
        <v/>
      </c>
      <c r="J135" s="60">
        <f>IF(K135="",0,IF(G135="",0,IF(F135="none",IF(G135="","",IF($G$8="","",('CONTRACT AND SUB-CONTRACT'!$G135/$G$8))),IF(G135="","",IF($G$8="","",('CONTRACT AND SUB-CONTRACT'!$G135/$G$8)/2)))))</f>
        <v>0</v>
      </c>
      <c r="K135" s="28" t="str">
        <f>IF(OR('CONTRACT AND SUB-CONTRACT'!$F135="",'CONTRACT AND SUB-CONTRACT'!$F135="NONE",'CONTRACT AND SUB-CONTRACT'!$F135="Service-Disabled Veteran Business Enterprise (SDVBE)"),"",('CONTRACT AND SUB-CONTRACT'!$G135/2))</f>
        <v/>
      </c>
      <c r="L135" s="88" t="str">
        <f>IF('CONTRACT AND SUB-CONTRACT'!$F135="Service-Disabled Veteran Business Enterprise (SDVBE)",1,"")</f>
        <v/>
      </c>
      <c r="M135" s="59" t="str">
        <f>IF(G135="","",IF($G$8="","",'CONTRACT AND SUB-CONTRACT'!$G135/$G$8))</f>
        <v/>
      </c>
    </row>
    <row r="136" spans="1:13" s="34" customFormat="1" ht="34.9" customHeight="1" x14ac:dyDescent="0.2">
      <c r="A136" s="49"/>
      <c r="B136" s="49"/>
      <c r="C136" s="47"/>
      <c r="D136" s="47"/>
      <c r="E136" s="87"/>
      <c r="F136" s="49"/>
      <c r="G136" s="50"/>
      <c r="H136" s="28" t="str">
        <f>IF(OR('CONTRACT AND SUB-CONTRACT'!$F136="",'CONTRACT AND SUB-CONTRACT'!$F136="NONE",'CONTRACT AND SUB-CONTRACT'!$F136="Service-Disabled Veteran Business Enterprise (SDVBE)"),"",('CONTRACT AND SUB-CONTRACT'!$G136/2))</f>
        <v/>
      </c>
      <c r="I136" s="88" t="str">
        <f>IF('CONTRACT AND SUB-CONTRACT'!$F136="Service-Disabled Veteran Business Enterprise (SDVBE)",1,"")</f>
        <v/>
      </c>
      <c r="J136" s="60">
        <f>IF(K136="",0,IF(G136="",0,IF(F136="none",IF(G136="","",IF($G$8="","",('CONTRACT AND SUB-CONTRACT'!$G136/$G$8))),IF(G136="","",IF($G$8="","",('CONTRACT AND SUB-CONTRACT'!$G136/$G$8)/2)))))</f>
        <v>0</v>
      </c>
      <c r="K136" s="28" t="str">
        <f>IF(OR('CONTRACT AND SUB-CONTRACT'!$F136="",'CONTRACT AND SUB-CONTRACT'!$F136="NONE",'CONTRACT AND SUB-CONTRACT'!$F136="Service-Disabled Veteran Business Enterprise (SDVBE)"),"",('CONTRACT AND SUB-CONTRACT'!$G136/2))</f>
        <v/>
      </c>
      <c r="L136" s="88" t="str">
        <f>IF('CONTRACT AND SUB-CONTRACT'!$F136="Service-Disabled Veteran Business Enterprise (SDVBE)",1,"")</f>
        <v/>
      </c>
      <c r="M136" s="59" t="str">
        <f>IF(G136="","",IF($G$8="","",'CONTRACT AND SUB-CONTRACT'!$G136/$G$8))</f>
        <v/>
      </c>
    </row>
    <row r="137" spans="1:13" s="34" customFormat="1" ht="34.9" customHeight="1" x14ac:dyDescent="0.2">
      <c r="A137" s="49"/>
      <c r="B137" s="49"/>
      <c r="C137" s="47"/>
      <c r="D137" s="47"/>
      <c r="E137" s="87"/>
      <c r="F137" s="49"/>
      <c r="G137" s="50"/>
      <c r="H137" s="28" t="str">
        <f>IF(OR('CONTRACT AND SUB-CONTRACT'!$F137="",'CONTRACT AND SUB-CONTRACT'!$F137="NONE",'CONTRACT AND SUB-CONTRACT'!$F137="Service-Disabled Veteran Business Enterprise (SDVBE)"),"",('CONTRACT AND SUB-CONTRACT'!$G137/2))</f>
        <v/>
      </c>
      <c r="I137" s="88" t="str">
        <f>IF('CONTRACT AND SUB-CONTRACT'!$F137="Service-Disabled Veteran Business Enterprise (SDVBE)",1,"")</f>
        <v/>
      </c>
      <c r="J137" s="60">
        <f>IF(K137="",0,IF(G137="",0,IF(F137="none",IF(G137="","",IF($G$8="","",('CONTRACT AND SUB-CONTRACT'!$G137/$G$8))),IF(G137="","",IF($G$8="","",('CONTRACT AND SUB-CONTRACT'!$G137/$G$8)/2)))))</f>
        <v>0</v>
      </c>
      <c r="K137" s="28" t="str">
        <f>IF(OR('CONTRACT AND SUB-CONTRACT'!$F137="",'CONTRACT AND SUB-CONTRACT'!$F137="NONE",'CONTRACT AND SUB-CONTRACT'!$F137="Service-Disabled Veteran Business Enterprise (SDVBE)"),"",('CONTRACT AND SUB-CONTRACT'!$G137/2))</f>
        <v/>
      </c>
      <c r="L137" s="88" t="str">
        <f>IF('CONTRACT AND SUB-CONTRACT'!$F137="Service-Disabled Veteran Business Enterprise (SDVBE)",1,"")</f>
        <v/>
      </c>
      <c r="M137" s="59" t="str">
        <f>IF(G137="","",IF($G$8="","",'CONTRACT AND SUB-CONTRACT'!$G137/$G$8))</f>
        <v/>
      </c>
    </row>
    <row r="138" spans="1:13" s="34" customFormat="1" ht="34.9" customHeight="1" x14ac:dyDescent="0.2">
      <c r="A138" s="49"/>
      <c r="B138" s="49"/>
      <c r="C138" s="47"/>
      <c r="D138" s="47"/>
      <c r="E138" s="87"/>
      <c r="F138" s="49"/>
      <c r="G138" s="50"/>
      <c r="H138" s="28" t="str">
        <f>IF(OR('CONTRACT AND SUB-CONTRACT'!$F138="",'CONTRACT AND SUB-CONTRACT'!$F138="NONE",'CONTRACT AND SUB-CONTRACT'!$F138="Service-Disabled Veteran Business Enterprise (SDVBE)"),"",('CONTRACT AND SUB-CONTRACT'!$G138/2))</f>
        <v/>
      </c>
      <c r="I138" s="88" t="str">
        <f>IF('CONTRACT AND SUB-CONTRACT'!$F138="Service-Disabled Veteran Business Enterprise (SDVBE)",1,"")</f>
        <v/>
      </c>
      <c r="J138" s="60">
        <f>IF(K138="",0,IF(G138="",0,IF(F138="none",IF(G138="","",IF($G$8="","",('CONTRACT AND SUB-CONTRACT'!$G138/$G$8))),IF(G138="","",IF($G$8="","",('CONTRACT AND SUB-CONTRACT'!$G138/$G$8)/2)))))</f>
        <v>0</v>
      </c>
      <c r="K138" s="28" t="str">
        <f>IF(OR('CONTRACT AND SUB-CONTRACT'!$F138="",'CONTRACT AND SUB-CONTRACT'!$F138="NONE",'CONTRACT AND SUB-CONTRACT'!$F138="Service-Disabled Veteran Business Enterprise (SDVBE)"),"",('CONTRACT AND SUB-CONTRACT'!$G138/2))</f>
        <v/>
      </c>
      <c r="L138" s="88" t="str">
        <f>IF('CONTRACT AND SUB-CONTRACT'!$F138="Service-Disabled Veteran Business Enterprise (SDVBE)",1,"")</f>
        <v/>
      </c>
      <c r="M138" s="59" t="str">
        <f>IF(G138="","",IF($G$8="","",'CONTRACT AND SUB-CONTRACT'!$G138/$G$8))</f>
        <v/>
      </c>
    </row>
    <row r="139" spans="1:13" s="34" customFormat="1" ht="34.9" customHeight="1" x14ac:dyDescent="0.2">
      <c r="A139" s="49"/>
      <c r="B139" s="49"/>
      <c r="C139" s="47"/>
      <c r="D139" s="47"/>
      <c r="E139" s="87"/>
      <c r="F139" s="49"/>
      <c r="G139" s="50"/>
      <c r="H139" s="28" t="str">
        <f>IF(OR('CONTRACT AND SUB-CONTRACT'!$F139="",'CONTRACT AND SUB-CONTRACT'!$F139="NONE",'CONTRACT AND SUB-CONTRACT'!$F139="Service-Disabled Veteran Business Enterprise (SDVBE)"),"",('CONTRACT AND SUB-CONTRACT'!$G139/2))</f>
        <v/>
      </c>
      <c r="I139" s="88" t="str">
        <f>IF('CONTRACT AND SUB-CONTRACT'!$F139="Service-Disabled Veteran Business Enterprise (SDVBE)",1,"")</f>
        <v/>
      </c>
      <c r="J139" s="60">
        <f>IF(K139="",0,IF(G139="",0,IF(F139="none",IF(G139="","",IF($G$8="","",('CONTRACT AND SUB-CONTRACT'!$G139/$G$8))),IF(G139="","",IF($G$8="","",('CONTRACT AND SUB-CONTRACT'!$G139/$G$8)/2)))))</f>
        <v>0</v>
      </c>
      <c r="K139" s="28" t="str">
        <f>IF(OR('CONTRACT AND SUB-CONTRACT'!$F139="",'CONTRACT AND SUB-CONTRACT'!$F139="NONE",'CONTRACT AND SUB-CONTRACT'!$F139="Service-Disabled Veteran Business Enterprise (SDVBE)"),"",('CONTRACT AND SUB-CONTRACT'!$G139/2))</f>
        <v/>
      </c>
      <c r="L139" s="88" t="str">
        <f>IF('CONTRACT AND SUB-CONTRACT'!$F139="Service-Disabled Veteran Business Enterprise (SDVBE)",1,"")</f>
        <v/>
      </c>
      <c r="M139" s="59" t="str">
        <f>IF(G139="","",IF($G$8="","",'CONTRACT AND SUB-CONTRACT'!$G139/$G$8))</f>
        <v/>
      </c>
    </row>
    <row r="140" spans="1:13" s="34" customFormat="1" ht="34.9" customHeight="1" x14ac:dyDescent="0.2">
      <c r="A140" s="49"/>
      <c r="B140" s="49"/>
      <c r="C140" s="47"/>
      <c r="D140" s="47"/>
      <c r="E140" s="87"/>
      <c r="F140" s="49"/>
      <c r="G140" s="50"/>
      <c r="H140" s="28" t="str">
        <f>IF(OR('CONTRACT AND SUB-CONTRACT'!$F140="",'CONTRACT AND SUB-CONTRACT'!$F140="NONE",'CONTRACT AND SUB-CONTRACT'!$F140="Service-Disabled Veteran Business Enterprise (SDVBE)"),"",('CONTRACT AND SUB-CONTRACT'!$G140/2))</f>
        <v/>
      </c>
      <c r="I140" s="88" t="str">
        <f>IF('CONTRACT AND SUB-CONTRACT'!$F140="Service-Disabled Veteran Business Enterprise (SDVBE)",1,"")</f>
        <v/>
      </c>
      <c r="J140" s="60">
        <f>IF(K140="",0,IF(G140="",0,IF(F140="none",IF(G140="","",IF($G$8="","",('CONTRACT AND SUB-CONTRACT'!$G140/$G$8))),IF(G140="","",IF($G$8="","",('CONTRACT AND SUB-CONTRACT'!$G140/$G$8)/2)))))</f>
        <v>0</v>
      </c>
      <c r="K140" s="28" t="str">
        <f>IF(OR('CONTRACT AND SUB-CONTRACT'!$F140="",'CONTRACT AND SUB-CONTRACT'!$F140="NONE",'CONTRACT AND SUB-CONTRACT'!$F140="Service-Disabled Veteran Business Enterprise (SDVBE)"),"",('CONTRACT AND SUB-CONTRACT'!$G140/2))</f>
        <v/>
      </c>
      <c r="L140" s="88" t="str">
        <f>IF('CONTRACT AND SUB-CONTRACT'!$F140="Service-Disabled Veteran Business Enterprise (SDVBE)",1,"")</f>
        <v/>
      </c>
      <c r="M140" s="59" t="str">
        <f>IF(G140="","",IF($G$8="","",'CONTRACT AND SUB-CONTRACT'!$G140/$G$8))</f>
        <v/>
      </c>
    </row>
    <row r="141" spans="1:13" s="34" customFormat="1" ht="34.9" customHeight="1" x14ac:dyDescent="0.2">
      <c r="A141" s="49"/>
      <c r="B141" s="49"/>
      <c r="C141" s="47"/>
      <c r="D141" s="47"/>
      <c r="E141" s="87"/>
      <c r="F141" s="49"/>
      <c r="G141" s="50"/>
      <c r="H141" s="28" t="str">
        <f>IF(OR('CONTRACT AND SUB-CONTRACT'!$F141="",'CONTRACT AND SUB-CONTRACT'!$F141="NONE",'CONTRACT AND SUB-CONTRACT'!$F141="Service-Disabled Veteran Business Enterprise (SDVBE)"),"",('CONTRACT AND SUB-CONTRACT'!$G141/2))</f>
        <v/>
      </c>
      <c r="I141" s="88" t="str">
        <f>IF('CONTRACT AND SUB-CONTRACT'!$F141="Service-Disabled Veteran Business Enterprise (SDVBE)",1,"")</f>
        <v/>
      </c>
      <c r="J141" s="60">
        <f>IF(K141="",0,IF(G141="",0,IF(F141="none",IF(G141="","",IF($G$8="","",('CONTRACT AND SUB-CONTRACT'!$G141/$G$8))),IF(G141="","",IF($G$8="","",('CONTRACT AND SUB-CONTRACT'!$G141/$G$8)/2)))))</f>
        <v>0</v>
      </c>
      <c r="K141" s="28" t="str">
        <f>IF(OR('CONTRACT AND SUB-CONTRACT'!$F141="",'CONTRACT AND SUB-CONTRACT'!$F141="NONE",'CONTRACT AND SUB-CONTRACT'!$F141="Service-Disabled Veteran Business Enterprise (SDVBE)"),"",('CONTRACT AND SUB-CONTRACT'!$G141/2))</f>
        <v/>
      </c>
      <c r="L141" s="88" t="str">
        <f>IF('CONTRACT AND SUB-CONTRACT'!$F141="Service-Disabled Veteran Business Enterprise (SDVBE)",1,"")</f>
        <v/>
      </c>
      <c r="M141" s="59" t="str">
        <f>IF(G141="","",IF($G$8="","",'CONTRACT AND SUB-CONTRACT'!$G141/$G$8))</f>
        <v/>
      </c>
    </row>
    <row r="142" spans="1:13" s="34" customFormat="1" ht="34.9" customHeight="1" x14ac:dyDescent="0.2">
      <c r="A142" s="49"/>
      <c r="B142" s="49"/>
      <c r="C142" s="47"/>
      <c r="D142" s="47"/>
      <c r="E142" s="87"/>
      <c r="F142" s="49"/>
      <c r="G142" s="50"/>
      <c r="H142" s="28" t="str">
        <f>IF(OR('CONTRACT AND SUB-CONTRACT'!$F142="",'CONTRACT AND SUB-CONTRACT'!$F142="NONE",'CONTRACT AND SUB-CONTRACT'!$F142="Service-Disabled Veteran Business Enterprise (SDVBE)"),"",('CONTRACT AND SUB-CONTRACT'!$G142/2))</f>
        <v/>
      </c>
      <c r="I142" s="88" t="str">
        <f>IF('CONTRACT AND SUB-CONTRACT'!$F142="Service-Disabled Veteran Business Enterprise (SDVBE)",1,"")</f>
        <v/>
      </c>
      <c r="J142" s="60">
        <f>IF(K142="",0,IF(G142="",0,IF(F142="none",IF(G142="","",IF($G$8="","",('CONTRACT AND SUB-CONTRACT'!$G142/$G$8))),IF(G142="","",IF($G$8="","",('CONTRACT AND SUB-CONTRACT'!$G142/$G$8)/2)))))</f>
        <v>0</v>
      </c>
      <c r="K142" s="28" t="str">
        <f>IF(OR('CONTRACT AND SUB-CONTRACT'!$F142="",'CONTRACT AND SUB-CONTRACT'!$F142="NONE",'CONTRACT AND SUB-CONTRACT'!$F142="Service-Disabled Veteran Business Enterprise (SDVBE)"),"",('CONTRACT AND SUB-CONTRACT'!$G142/2))</f>
        <v/>
      </c>
      <c r="L142" s="88" t="str">
        <f>IF('CONTRACT AND SUB-CONTRACT'!$F142="Service-Disabled Veteran Business Enterprise (SDVBE)",1,"")</f>
        <v/>
      </c>
      <c r="M142" s="59" t="str">
        <f>IF(G142="","",IF($G$8="","",'CONTRACT AND SUB-CONTRACT'!$G142/$G$8))</f>
        <v/>
      </c>
    </row>
    <row r="143" spans="1:13" s="34" customFormat="1" ht="34.9" customHeight="1" x14ac:dyDescent="0.2">
      <c r="A143" s="49"/>
      <c r="B143" s="49"/>
      <c r="C143" s="47"/>
      <c r="D143" s="47"/>
      <c r="E143" s="87"/>
      <c r="F143" s="49"/>
      <c r="G143" s="50"/>
      <c r="H143" s="28" t="str">
        <f>IF(OR('CONTRACT AND SUB-CONTRACT'!$F143="",'CONTRACT AND SUB-CONTRACT'!$F143="NONE",'CONTRACT AND SUB-CONTRACT'!$F143="Service-Disabled Veteran Business Enterprise (SDVBE)"),"",('CONTRACT AND SUB-CONTRACT'!$G143/2))</f>
        <v/>
      </c>
      <c r="I143" s="88" t="str">
        <f>IF('CONTRACT AND SUB-CONTRACT'!$F143="Service-Disabled Veteran Business Enterprise (SDVBE)",1,"")</f>
        <v/>
      </c>
      <c r="J143" s="60">
        <f>IF(K143="",0,IF(G143="",0,IF(F143="none",IF(G143="","",IF($G$8="","",('CONTRACT AND SUB-CONTRACT'!$G143/$G$8))),IF(G143="","",IF($G$8="","",('CONTRACT AND SUB-CONTRACT'!$G143/$G$8)/2)))))</f>
        <v>0</v>
      </c>
      <c r="K143" s="28" t="str">
        <f>IF(OR('CONTRACT AND SUB-CONTRACT'!$F143="",'CONTRACT AND SUB-CONTRACT'!$F143="NONE",'CONTRACT AND SUB-CONTRACT'!$F143="Service-Disabled Veteran Business Enterprise (SDVBE)"),"",('CONTRACT AND SUB-CONTRACT'!$G143/2))</f>
        <v/>
      </c>
      <c r="L143" s="88" t="str">
        <f>IF('CONTRACT AND SUB-CONTRACT'!$F143="Service-Disabled Veteran Business Enterprise (SDVBE)",1,"")</f>
        <v/>
      </c>
      <c r="M143" s="59" t="str">
        <f>IF(G143="","",IF($G$8="","",'CONTRACT AND SUB-CONTRACT'!$G143/$G$8))</f>
        <v/>
      </c>
    </row>
    <row r="144" spans="1:13" s="34" customFormat="1" ht="34.9" customHeight="1" x14ac:dyDescent="0.2">
      <c r="A144" s="49"/>
      <c r="B144" s="49"/>
      <c r="C144" s="47"/>
      <c r="D144" s="47"/>
      <c r="E144" s="87"/>
      <c r="F144" s="49"/>
      <c r="G144" s="50"/>
      <c r="H144" s="28" t="str">
        <f>IF(OR('CONTRACT AND SUB-CONTRACT'!$F144="",'CONTRACT AND SUB-CONTRACT'!$F144="NONE",'CONTRACT AND SUB-CONTRACT'!$F144="Service-Disabled Veteran Business Enterprise (SDVBE)"),"",('CONTRACT AND SUB-CONTRACT'!$G144/2))</f>
        <v/>
      </c>
      <c r="I144" s="88" t="str">
        <f>IF('CONTRACT AND SUB-CONTRACT'!$F144="Service-Disabled Veteran Business Enterprise (SDVBE)",1,"")</f>
        <v/>
      </c>
      <c r="J144" s="60">
        <f>IF(K144="",0,IF(G144="",0,IF(F144="none",IF(G144="","",IF($G$8="","",('CONTRACT AND SUB-CONTRACT'!$G144/$G$8))),IF(G144="","",IF($G$8="","",('CONTRACT AND SUB-CONTRACT'!$G144/$G$8)/2)))))</f>
        <v>0</v>
      </c>
      <c r="K144" s="28" t="str">
        <f>IF(OR('CONTRACT AND SUB-CONTRACT'!$F144="",'CONTRACT AND SUB-CONTRACT'!$F144="NONE",'CONTRACT AND SUB-CONTRACT'!$F144="Service-Disabled Veteran Business Enterprise (SDVBE)"),"",('CONTRACT AND SUB-CONTRACT'!$G144/2))</f>
        <v/>
      </c>
      <c r="L144" s="88" t="str">
        <f>IF('CONTRACT AND SUB-CONTRACT'!$F144="Service-Disabled Veteran Business Enterprise (SDVBE)",1,"")</f>
        <v/>
      </c>
      <c r="M144" s="59" t="str">
        <f>IF(G144="","",IF($G$8="","",'CONTRACT AND SUB-CONTRACT'!$G144/$G$8))</f>
        <v/>
      </c>
    </row>
    <row r="145" spans="1:13" s="34" customFormat="1" ht="34.9" customHeight="1" x14ac:dyDescent="0.2">
      <c r="A145" s="49"/>
      <c r="B145" s="49"/>
      <c r="C145" s="47"/>
      <c r="D145" s="47"/>
      <c r="E145" s="87"/>
      <c r="F145" s="49"/>
      <c r="G145" s="50"/>
      <c r="H145" s="28" t="str">
        <f>IF(OR('CONTRACT AND SUB-CONTRACT'!$F145="",'CONTRACT AND SUB-CONTRACT'!$F145="NONE",'CONTRACT AND SUB-CONTRACT'!$F145="Service-Disabled Veteran Business Enterprise (SDVBE)"),"",('CONTRACT AND SUB-CONTRACT'!$G145/2))</f>
        <v/>
      </c>
      <c r="I145" s="88" t="str">
        <f>IF('CONTRACT AND SUB-CONTRACT'!$F145="Service-Disabled Veteran Business Enterprise (SDVBE)",1,"")</f>
        <v/>
      </c>
      <c r="J145" s="60">
        <f>IF(K145="",0,IF(G145="",0,IF(F145="none",IF(G145="","",IF($G$8="","",('CONTRACT AND SUB-CONTRACT'!$G145/$G$8))),IF(G145="","",IF($G$8="","",('CONTRACT AND SUB-CONTRACT'!$G145/$G$8)/2)))))</f>
        <v>0</v>
      </c>
      <c r="K145" s="28" t="str">
        <f>IF(OR('CONTRACT AND SUB-CONTRACT'!$F145="",'CONTRACT AND SUB-CONTRACT'!$F145="NONE",'CONTRACT AND SUB-CONTRACT'!$F145="Service-Disabled Veteran Business Enterprise (SDVBE)"),"",('CONTRACT AND SUB-CONTRACT'!$G145/2))</f>
        <v/>
      </c>
      <c r="L145" s="88" t="str">
        <f>IF('CONTRACT AND SUB-CONTRACT'!$F145="Service-Disabled Veteran Business Enterprise (SDVBE)",1,"")</f>
        <v/>
      </c>
      <c r="M145" s="59" t="str">
        <f>IF(G145="","",IF($G$8="","",'CONTRACT AND SUB-CONTRACT'!$G145/$G$8))</f>
        <v/>
      </c>
    </row>
    <row r="146" spans="1:13" s="34" customFormat="1" ht="34.9" customHeight="1" x14ac:dyDescent="0.2">
      <c r="A146" s="49"/>
      <c r="B146" s="49"/>
      <c r="C146" s="47"/>
      <c r="D146" s="47"/>
      <c r="E146" s="87"/>
      <c r="F146" s="49"/>
      <c r="G146" s="50"/>
      <c r="H146" s="28" t="str">
        <f>IF(OR('CONTRACT AND SUB-CONTRACT'!$F146="",'CONTRACT AND SUB-CONTRACT'!$F146="NONE",'CONTRACT AND SUB-CONTRACT'!$F146="Service-Disabled Veteran Business Enterprise (SDVBE)"),"",('CONTRACT AND SUB-CONTRACT'!$G146/2))</f>
        <v/>
      </c>
      <c r="I146" s="88" t="str">
        <f>IF('CONTRACT AND SUB-CONTRACT'!$F146="Service-Disabled Veteran Business Enterprise (SDVBE)",1,"")</f>
        <v/>
      </c>
      <c r="J146" s="60">
        <f>IF(K146="",0,IF(G146="",0,IF(F146="none",IF(G146="","",IF($G$8="","",('CONTRACT AND SUB-CONTRACT'!$G146/$G$8))),IF(G146="","",IF($G$8="","",('CONTRACT AND SUB-CONTRACT'!$G146/$G$8)/2)))))</f>
        <v>0</v>
      </c>
      <c r="K146" s="28" t="str">
        <f>IF(OR('CONTRACT AND SUB-CONTRACT'!$F146="",'CONTRACT AND SUB-CONTRACT'!$F146="NONE",'CONTRACT AND SUB-CONTRACT'!$F146="Service-Disabled Veteran Business Enterprise (SDVBE)"),"",('CONTRACT AND SUB-CONTRACT'!$G146/2))</f>
        <v/>
      </c>
      <c r="L146" s="88" t="str">
        <f>IF('CONTRACT AND SUB-CONTRACT'!$F146="Service-Disabled Veteran Business Enterprise (SDVBE)",1,"")</f>
        <v/>
      </c>
      <c r="M146" s="59" t="str">
        <f>IF(G146="","",IF($G$8="","",'CONTRACT AND SUB-CONTRACT'!$G146/$G$8))</f>
        <v/>
      </c>
    </row>
    <row r="147" spans="1:13" s="34" customFormat="1" ht="34.9" customHeight="1" x14ac:dyDescent="0.2">
      <c r="A147" s="49"/>
      <c r="B147" s="49"/>
      <c r="C147" s="47"/>
      <c r="D147" s="47"/>
      <c r="E147" s="87"/>
      <c r="F147" s="49"/>
      <c r="G147" s="50"/>
      <c r="H147" s="28" t="str">
        <f>IF(OR('CONTRACT AND SUB-CONTRACT'!$F147="",'CONTRACT AND SUB-CONTRACT'!$F147="NONE",'CONTRACT AND SUB-CONTRACT'!$F147="Service-Disabled Veteran Business Enterprise (SDVBE)"),"",('CONTRACT AND SUB-CONTRACT'!$G147/2))</f>
        <v/>
      </c>
      <c r="I147" s="88" t="str">
        <f>IF('CONTRACT AND SUB-CONTRACT'!$F147="Service-Disabled Veteran Business Enterprise (SDVBE)",1,"")</f>
        <v/>
      </c>
      <c r="J147" s="60">
        <f>IF(K147="",0,IF(G147="",0,IF(F147="none",IF(G147="","",IF($G$8="","",('CONTRACT AND SUB-CONTRACT'!$G147/$G$8))),IF(G147="","",IF($G$8="","",('CONTRACT AND SUB-CONTRACT'!$G147/$G$8)/2)))))</f>
        <v>0</v>
      </c>
      <c r="K147" s="28" t="str">
        <f>IF(OR('CONTRACT AND SUB-CONTRACT'!$F147="",'CONTRACT AND SUB-CONTRACT'!$F147="NONE",'CONTRACT AND SUB-CONTRACT'!$F147="Service-Disabled Veteran Business Enterprise (SDVBE)"),"",('CONTRACT AND SUB-CONTRACT'!$G147/2))</f>
        <v/>
      </c>
      <c r="L147" s="88" t="str">
        <f>IF('CONTRACT AND SUB-CONTRACT'!$F147="Service-Disabled Veteran Business Enterprise (SDVBE)",1,"")</f>
        <v/>
      </c>
      <c r="M147" s="59" t="str">
        <f>IF(G147="","",IF($G$8="","",'CONTRACT AND SUB-CONTRACT'!$G147/$G$8))</f>
        <v/>
      </c>
    </row>
    <row r="148" spans="1:13" s="34" customFormat="1" ht="34.9" customHeight="1" x14ac:dyDescent="0.2">
      <c r="A148" s="49"/>
      <c r="B148" s="49"/>
      <c r="C148" s="47"/>
      <c r="D148" s="47"/>
      <c r="E148" s="87"/>
      <c r="F148" s="49"/>
      <c r="G148" s="50"/>
      <c r="H148" s="28" t="str">
        <f>IF(OR('CONTRACT AND SUB-CONTRACT'!$F148="",'CONTRACT AND SUB-CONTRACT'!$F148="NONE",'CONTRACT AND SUB-CONTRACT'!$F148="Service-Disabled Veteran Business Enterprise (SDVBE)"),"",('CONTRACT AND SUB-CONTRACT'!$G148/2))</f>
        <v/>
      </c>
      <c r="I148" s="88" t="str">
        <f>IF('CONTRACT AND SUB-CONTRACT'!$F148="Service-Disabled Veteran Business Enterprise (SDVBE)",1,"")</f>
        <v/>
      </c>
      <c r="J148" s="60">
        <f>IF(K148="",0,IF(G148="",0,IF(F148="none",IF(G148="","",IF($G$8="","",('CONTRACT AND SUB-CONTRACT'!$G148/$G$8))),IF(G148="","",IF($G$8="","",('CONTRACT AND SUB-CONTRACT'!$G148/$G$8)/2)))))</f>
        <v>0</v>
      </c>
      <c r="K148" s="28" t="str">
        <f>IF(OR('CONTRACT AND SUB-CONTRACT'!$F148="",'CONTRACT AND SUB-CONTRACT'!$F148="NONE",'CONTRACT AND SUB-CONTRACT'!$F148="Service-Disabled Veteran Business Enterprise (SDVBE)"),"",('CONTRACT AND SUB-CONTRACT'!$G148/2))</f>
        <v/>
      </c>
      <c r="L148" s="88" t="str">
        <f>IF('CONTRACT AND SUB-CONTRACT'!$F148="Service-Disabled Veteran Business Enterprise (SDVBE)",1,"")</f>
        <v/>
      </c>
      <c r="M148" s="59" t="str">
        <f>IF(G148="","",IF($G$8="","",'CONTRACT AND SUB-CONTRACT'!$G148/$G$8))</f>
        <v/>
      </c>
    </row>
    <row r="149" spans="1:13" s="34" customFormat="1" ht="34.9" customHeight="1" x14ac:dyDescent="0.2">
      <c r="A149" s="49"/>
      <c r="B149" s="49"/>
      <c r="C149" s="47"/>
      <c r="D149" s="47"/>
      <c r="E149" s="87"/>
      <c r="F149" s="49"/>
      <c r="G149" s="50"/>
      <c r="H149" s="28" t="str">
        <f>IF(OR('CONTRACT AND SUB-CONTRACT'!$F149="",'CONTRACT AND SUB-CONTRACT'!$F149="NONE",'CONTRACT AND SUB-CONTRACT'!$F149="Service-Disabled Veteran Business Enterprise (SDVBE)"),"",('CONTRACT AND SUB-CONTRACT'!$G149/2))</f>
        <v/>
      </c>
      <c r="I149" s="88" t="str">
        <f>IF('CONTRACT AND SUB-CONTRACT'!$F149="Service-Disabled Veteran Business Enterprise (SDVBE)",1,"")</f>
        <v/>
      </c>
      <c r="J149" s="60">
        <f>IF(K149="",0,IF(G149="",0,IF(F149="none",IF(G149="","",IF($G$8="","",('CONTRACT AND SUB-CONTRACT'!$G149/$G$8))),IF(G149="","",IF($G$8="","",('CONTRACT AND SUB-CONTRACT'!$G149/$G$8)/2)))))</f>
        <v>0</v>
      </c>
      <c r="K149" s="28" t="str">
        <f>IF(OR('CONTRACT AND SUB-CONTRACT'!$F149="",'CONTRACT AND SUB-CONTRACT'!$F149="NONE",'CONTRACT AND SUB-CONTRACT'!$F149="Service-Disabled Veteran Business Enterprise (SDVBE)"),"",('CONTRACT AND SUB-CONTRACT'!$G149/2))</f>
        <v/>
      </c>
      <c r="L149" s="88" t="str">
        <f>IF('CONTRACT AND SUB-CONTRACT'!$F149="Service-Disabled Veteran Business Enterprise (SDVBE)",1,"")</f>
        <v/>
      </c>
      <c r="M149" s="59" t="str">
        <f>IF(G149="","",IF($G$8="","",'CONTRACT AND SUB-CONTRACT'!$G149/$G$8))</f>
        <v/>
      </c>
    </row>
    <row r="150" spans="1:13" s="34" customFormat="1" ht="34.9" customHeight="1" x14ac:dyDescent="0.2">
      <c r="A150" s="49"/>
      <c r="B150" s="49"/>
      <c r="C150" s="47"/>
      <c r="D150" s="47"/>
      <c r="E150" s="87"/>
      <c r="F150" s="49"/>
      <c r="G150" s="50"/>
      <c r="H150" s="28" t="str">
        <f>IF(OR('CONTRACT AND SUB-CONTRACT'!$F150="",'CONTRACT AND SUB-CONTRACT'!$F150="NONE",'CONTRACT AND SUB-CONTRACT'!$F150="Service-Disabled Veteran Business Enterprise (SDVBE)"),"",('CONTRACT AND SUB-CONTRACT'!$G150/2))</f>
        <v/>
      </c>
      <c r="I150" s="88" t="str">
        <f>IF('CONTRACT AND SUB-CONTRACT'!$F150="Service-Disabled Veteran Business Enterprise (SDVBE)",1,"")</f>
        <v/>
      </c>
      <c r="J150" s="60">
        <f>IF(K150="",0,IF(G150="",0,IF(F150="none",IF(G150="","",IF($G$8="","",('CONTRACT AND SUB-CONTRACT'!$G150/$G$8))),IF(G150="","",IF($G$8="","",('CONTRACT AND SUB-CONTRACT'!$G150/$G$8)/2)))))</f>
        <v>0</v>
      </c>
      <c r="K150" s="28" t="str">
        <f>IF(OR('CONTRACT AND SUB-CONTRACT'!$F150="",'CONTRACT AND SUB-CONTRACT'!$F150="NONE",'CONTRACT AND SUB-CONTRACT'!$F150="Service-Disabled Veteran Business Enterprise (SDVBE)"),"",('CONTRACT AND SUB-CONTRACT'!$G150/2))</f>
        <v/>
      </c>
      <c r="L150" s="88" t="str">
        <f>IF('CONTRACT AND SUB-CONTRACT'!$F150="Service-Disabled Veteran Business Enterprise (SDVBE)",1,"")</f>
        <v/>
      </c>
      <c r="M150" s="59" t="str">
        <f>IF(G150="","",IF($G$8="","",'CONTRACT AND SUB-CONTRACT'!$G150/$G$8))</f>
        <v/>
      </c>
    </row>
    <row r="151" spans="1:13" s="34" customFormat="1" ht="34.9" customHeight="1" x14ac:dyDescent="0.2">
      <c r="A151" s="49"/>
      <c r="B151" s="49"/>
      <c r="C151" s="47"/>
      <c r="D151" s="47"/>
      <c r="E151" s="87"/>
      <c r="F151" s="49"/>
      <c r="G151" s="50"/>
      <c r="H151" s="28" t="str">
        <f>IF(OR('CONTRACT AND SUB-CONTRACT'!$F151="",'CONTRACT AND SUB-CONTRACT'!$F151="NONE",'CONTRACT AND SUB-CONTRACT'!$F151="Service-Disabled Veteran Business Enterprise (SDVBE)"),"",('CONTRACT AND SUB-CONTRACT'!$G151/2))</f>
        <v/>
      </c>
      <c r="I151" s="88" t="str">
        <f>IF('CONTRACT AND SUB-CONTRACT'!$F151="Service-Disabled Veteran Business Enterprise (SDVBE)",1,"")</f>
        <v/>
      </c>
      <c r="J151" s="60">
        <f>IF(K151="",0,IF(G151="",0,IF(F151="none",IF(G151="","",IF($G$8="","",('CONTRACT AND SUB-CONTRACT'!$G151/$G$8))),IF(G151="","",IF($G$8="","",('CONTRACT AND SUB-CONTRACT'!$G151/$G$8)/2)))))</f>
        <v>0</v>
      </c>
      <c r="K151" s="28" t="str">
        <f>IF(OR('CONTRACT AND SUB-CONTRACT'!$F151="",'CONTRACT AND SUB-CONTRACT'!$F151="NONE",'CONTRACT AND SUB-CONTRACT'!$F151="Service-Disabled Veteran Business Enterprise (SDVBE)"),"",('CONTRACT AND SUB-CONTRACT'!$G151/2))</f>
        <v/>
      </c>
      <c r="L151" s="88" t="str">
        <f>IF('CONTRACT AND SUB-CONTRACT'!$F151="Service-Disabled Veteran Business Enterprise (SDVBE)",1,"")</f>
        <v/>
      </c>
      <c r="M151" s="59" t="str">
        <f>IF(G151="","",IF($G$8="","",'CONTRACT AND SUB-CONTRACT'!$G151/$G$8))</f>
        <v/>
      </c>
    </row>
    <row r="152" spans="1:13" s="34" customFormat="1" ht="34.9" customHeight="1" x14ac:dyDescent="0.2">
      <c r="A152" s="49"/>
      <c r="B152" s="49"/>
      <c r="C152" s="47"/>
      <c r="D152" s="47"/>
      <c r="E152" s="87"/>
      <c r="F152" s="49"/>
      <c r="G152" s="50"/>
      <c r="H152" s="28" t="str">
        <f>IF(OR('CONTRACT AND SUB-CONTRACT'!$F152="",'CONTRACT AND SUB-CONTRACT'!$F152="NONE",'CONTRACT AND SUB-CONTRACT'!$F152="Service-Disabled Veteran Business Enterprise (SDVBE)"),"",('CONTRACT AND SUB-CONTRACT'!$G152/2))</f>
        <v/>
      </c>
      <c r="I152" s="88" t="str">
        <f>IF('CONTRACT AND SUB-CONTRACT'!$F152="Service-Disabled Veteran Business Enterprise (SDVBE)",1,"")</f>
        <v/>
      </c>
      <c r="J152" s="60">
        <f>IF(K152="",0,IF(G152="",0,IF(F152="none",IF(G152="","",IF($G$8="","",('CONTRACT AND SUB-CONTRACT'!$G152/$G$8))),IF(G152="","",IF($G$8="","",('CONTRACT AND SUB-CONTRACT'!$G152/$G$8)/2)))))</f>
        <v>0</v>
      </c>
      <c r="K152" s="28" t="str">
        <f>IF(OR('CONTRACT AND SUB-CONTRACT'!$F152="",'CONTRACT AND SUB-CONTRACT'!$F152="NONE",'CONTRACT AND SUB-CONTRACT'!$F152="Service-Disabled Veteran Business Enterprise (SDVBE)"),"",('CONTRACT AND SUB-CONTRACT'!$G152/2))</f>
        <v/>
      </c>
      <c r="L152" s="88" t="str">
        <f>IF('CONTRACT AND SUB-CONTRACT'!$F152="Service-Disabled Veteran Business Enterprise (SDVBE)",1,"")</f>
        <v/>
      </c>
      <c r="M152" s="59" t="str">
        <f>IF(G152="","",IF($G$8="","",'CONTRACT AND SUB-CONTRACT'!$G152/$G$8))</f>
        <v/>
      </c>
    </row>
    <row r="153" spans="1:13" s="34" customFormat="1" ht="34.9" customHeight="1" x14ac:dyDescent="0.2">
      <c r="A153" s="49"/>
      <c r="B153" s="49"/>
      <c r="C153" s="47"/>
      <c r="D153" s="47"/>
      <c r="E153" s="87"/>
      <c r="F153" s="49"/>
      <c r="G153" s="50"/>
      <c r="H153" s="28" t="str">
        <f>IF(OR('CONTRACT AND SUB-CONTRACT'!$F153="",'CONTRACT AND SUB-CONTRACT'!$F153="NONE",'CONTRACT AND SUB-CONTRACT'!$F153="Service-Disabled Veteran Business Enterprise (SDVBE)"),"",('CONTRACT AND SUB-CONTRACT'!$G153/2))</f>
        <v/>
      </c>
      <c r="I153" s="88" t="str">
        <f>IF('CONTRACT AND SUB-CONTRACT'!$F153="Service-Disabled Veteran Business Enterprise (SDVBE)",1,"")</f>
        <v/>
      </c>
      <c r="J153" s="60">
        <f>IF(K153="",0,IF(G153="",0,IF(F153="none",IF(G153="","",IF($G$8="","",('CONTRACT AND SUB-CONTRACT'!$G153/$G$8))),IF(G153="","",IF($G$8="","",('CONTRACT AND SUB-CONTRACT'!$G153/$G$8)/2)))))</f>
        <v>0</v>
      </c>
      <c r="K153" s="28" t="str">
        <f>IF(OR('CONTRACT AND SUB-CONTRACT'!$F153="",'CONTRACT AND SUB-CONTRACT'!$F153="NONE",'CONTRACT AND SUB-CONTRACT'!$F153="Service-Disabled Veteran Business Enterprise (SDVBE)"),"",('CONTRACT AND SUB-CONTRACT'!$G153/2))</f>
        <v/>
      </c>
      <c r="L153" s="88" t="str">
        <f>IF('CONTRACT AND SUB-CONTRACT'!$F153="Service-Disabled Veteran Business Enterprise (SDVBE)",1,"")</f>
        <v/>
      </c>
      <c r="M153" s="59" t="str">
        <f>IF(G153="","",IF($G$8="","",'CONTRACT AND SUB-CONTRACT'!$G153/$G$8))</f>
        <v/>
      </c>
    </row>
    <row r="154" spans="1:13" s="34" customFormat="1" ht="34.9" customHeight="1" x14ac:dyDescent="0.2">
      <c r="A154" s="49"/>
      <c r="B154" s="49"/>
      <c r="C154" s="47"/>
      <c r="D154" s="47"/>
      <c r="E154" s="87"/>
      <c r="F154" s="49"/>
      <c r="G154" s="50"/>
      <c r="H154" s="28" t="str">
        <f>IF(OR('CONTRACT AND SUB-CONTRACT'!$F154="",'CONTRACT AND SUB-CONTRACT'!$F154="NONE",'CONTRACT AND SUB-CONTRACT'!$F154="Service-Disabled Veteran Business Enterprise (SDVBE)"),"",('CONTRACT AND SUB-CONTRACT'!$G154/2))</f>
        <v/>
      </c>
      <c r="I154" s="88" t="str">
        <f>IF('CONTRACT AND SUB-CONTRACT'!$F154="Service-Disabled Veteran Business Enterprise (SDVBE)",1,"")</f>
        <v/>
      </c>
      <c r="J154" s="60">
        <f>IF(K154="",0,IF(G154="",0,IF(F154="none",IF(G154="","",IF($G$8="","",('CONTRACT AND SUB-CONTRACT'!$G154/$G$8))),IF(G154="","",IF($G$8="","",('CONTRACT AND SUB-CONTRACT'!$G154/$G$8)/2)))))</f>
        <v>0</v>
      </c>
      <c r="K154" s="28" t="str">
        <f>IF(OR('CONTRACT AND SUB-CONTRACT'!$F154="",'CONTRACT AND SUB-CONTRACT'!$F154="NONE",'CONTRACT AND SUB-CONTRACT'!$F154="Service-Disabled Veteran Business Enterprise (SDVBE)"),"",('CONTRACT AND SUB-CONTRACT'!$G154/2))</f>
        <v/>
      </c>
      <c r="L154" s="88" t="str">
        <f>IF('CONTRACT AND SUB-CONTRACT'!$F154="Service-Disabled Veteran Business Enterprise (SDVBE)",1,"")</f>
        <v/>
      </c>
      <c r="M154" s="59" t="str">
        <f>IF(G154="","",IF($G$8="","",'CONTRACT AND SUB-CONTRACT'!$G154/$G$8))</f>
        <v/>
      </c>
    </row>
    <row r="155" spans="1:13" s="34" customFormat="1" ht="34.9" customHeight="1" x14ac:dyDescent="0.2">
      <c r="A155" s="49"/>
      <c r="B155" s="49"/>
      <c r="C155" s="47"/>
      <c r="D155" s="47"/>
      <c r="E155" s="87"/>
      <c r="F155" s="49"/>
      <c r="G155" s="50"/>
      <c r="H155" s="28" t="str">
        <f>IF(OR('CONTRACT AND SUB-CONTRACT'!$F155="",'CONTRACT AND SUB-CONTRACT'!$F155="NONE",'CONTRACT AND SUB-CONTRACT'!$F155="Service-Disabled Veteran Business Enterprise (SDVBE)"),"",('CONTRACT AND SUB-CONTRACT'!$G155/2))</f>
        <v/>
      </c>
      <c r="I155" s="88" t="str">
        <f>IF('CONTRACT AND SUB-CONTRACT'!$F155="Service-Disabled Veteran Business Enterprise (SDVBE)",1,"")</f>
        <v/>
      </c>
      <c r="J155" s="60">
        <f>IF(K155="",0,IF(G155="",0,IF(F155="none",IF(G155="","",IF($G$8="","",('CONTRACT AND SUB-CONTRACT'!$G155/$G$8))),IF(G155="","",IF($G$8="","",('CONTRACT AND SUB-CONTRACT'!$G155/$G$8)/2)))))</f>
        <v>0</v>
      </c>
      <c r="K155" s="28" t="str">
        <f>IF(OR('CONTRACT AND SUB-CONTRACT'!$F155="",'CONTRACT AND SUB-CONTRACT'!$F155="NONE",'CONTRACT AND SUB-CONTRACT'!$F155="Service-Disabled Veteran Business Enterprise (SDVBE)"),"",('CONTRACT AND SUB-CONTRACT'!$G155/2))</f>
        <v/>
      </c>
      <c r="L155" s="88" t="str">
        <f>IF('CONTRACT AND SUB-CONTRACT'!$F155="Service-Disabled Veteran Business Enterprise (SDVBE)",1,"")</f>
        <v/>
      </c>
      <c r="M155" s="59" t="str">
        <f>IF(G155="","",IF($G$8="","",'CONTRACT AND SUB-CONTRACT'!$G155/$G$8))</f>
        <v/>
      </c>
    </row>
    <row r="156" spans="1:13" s="34" customFormat="1" ht="34.9" customHeight="1" x14ac:dyDescent="0.2">
      <c r="A156" s="49"/>
      <c r="B156" s="49"/>
      <c r="C156" s="47"/>
      <c r="D156" s="47"/>
      <c r="E156" s="87"/>
      <c r="F156" s="49"/>
      <c r="G156" s="50"/>
      <c r="H156" s="28" t="str">
        <f>IF(OR('CONTRACT AND SUB-CONTRACT'!$F156="",'CONTRACT AND SUB-CONTRACT'!$F156="NONE",'CONTRACT AND SUB-CONTRACT'!$F156="Service-Disabled Veteran Business Enterprise (SDVBE)"),"",('CONTRACT AND SUB-CONTRACT'!$G156/2))</f>
        <v/>
      </c>
      <c r="I156" s="88" t="str">
        <f>IF('CONTRACT AND SUB-CONTRACT'!$F156="Service-Disabled Veteran Business Enterprise (SDVBE)",1,"")</f>
        <v/>
      </c>
      <c r="J156" s="60">
        <f>IF(K156="",0,IF(G156="",0,IF(F156="none",IF(G156="","",IF($G$8="","",('CONTRACT AND SUB-CONTRACT'!$G156/$G$8))),IF(G156="","",IF($G$8="","",('CONTRACT AND SUB-CONTRACT'!$G156/$G$8)/2)))))</f>
        <v>0</v>
      </c>
      <c r="K156" s="28" t="str">
        <f>IF(OR('CONTRACT AND SUB-CONTRACT'!$F156="",'CONTRACT AND SUB-CONTRACT'!$F156="NONE",'CONTRACT AND SUB-CONTRACT'!$F156="Service-Disabled Veteran Business Enterprise (SDVBE)"),"",('CONTRACT AND SUB-CONTRACT'!$G156/2))</f>
        <v/>
      </c>
      <c r="L156" s="88" t="str">
        <f>IF('CONTRACT AND SUB-CONTRACT'!$F156="Service-Disabled Veteran Business Enterprise (SDVBE)",1,"")</f>
        <v/>
      </c>
      <c r="M156" s="59" t="str">
        <f>IF(G156="","",IF($G$8="","",'CONTRACT AND SUB-CONTRACT'!$G156/$G$8))</f>
        <v/>
      </c>
    </row>
    <row r="157" spans="1:13" s="34" customFormat="1" ht="34.9" customHeight="1" x14ac:dyDescent="0.2">
      <c r="A157" s="49"/>
      <c r="B157" s="49"/>
      <c r="C157" s="47"/>
      <c r="D157" s="47"/>
      <c r="E157" s="87"/>
      <c r="F157" s="49"/>
      <c r="G157" s="50"/>
      <c r="H157" s="28" t="str">
        <f>IF(OR('CONTRACT AND SUB-CONTRACT'!$F157="",'CONTRACT AND SUB-CONTRACT'!$F157="NONE",'CONTRACT AND SUB-CONTRACT'!$F157="Service-Disabled Veteran Business Enterprise (SDVBE)"),"",('CONTRACT AND SUB-CONTRACT'!$G157/2))</f>
        <v/>
      </c>
      <c r="I157" s="88" t="str">
        <f>IF('CONTRACT AND SUB-CONTRACT'!$F157="Service-Disabled Veteran Business Enterprise (SDVBE)",1,"")</f>
        <v/>
      </c>
      <c r="J157" s="60">
        <f>IF(K157="",0,IF(G157="",0,IF(F157="none",IF(G157="","",IF($G$8="","",('CONTRACT AND SUB-CONTRACT'!$G157/$G$8))),IF(G157="","",IF($G$8="","",('CONTRACT AND SUB-CONTRACT'!$G157/$G$8)/2)))))</f>
        <v>0</v>
      </c>
      <c r="K157" s="28" t="str">
        <f>IF(OR('CONTRACT AND SUB-CONTRACT'!$F157="",'CONTRACT AND SUB-CONTRACT'!$F157="NONE",'CONTRACT AND SUB-CONTRACT'!$F157="Service-Disabled Veteran Business Enterprise (SDVBE)"),"",('CONTRACT AND SUB-CONTRACT'!$G157/2))</f>
        <v/>
      </c>
      <c r="L157" s="88" t="str">
        <f>IF('CONTRACT AND SUB-CONTRACT'!$F157="Service-Disabled Veteran Business Enterprise (SDVBE)",1,"")</f>
        <v/>
      </c>
      <c r="M157" s="59" t="str">
        <f>IF(G157="","",IF($G$8="","",'CONTRACT AND SUB-CONTRACT'!$G157/$G$8))</f>
        <v/>
      </c>
    </row>
    <row r="158" spans="1:13" s="34" customFormat="1" ht="34.9" customHeight="1" x14ac:dyDescent="0.2">
      <c r="A158" s="49"/>
      <c r="B158" s="49"/>
      <c r="C158" s="47"/>
      <c r="D158" s="47"/>
      <c r="E158" s="87"/>
      <c r="F158" s="49"/>
      <c r="G158" s="50"/>
      <c r="H158" s="28" t="str">
        <f>IF(OR('CONTRACT AND SUB-CONTRACT'!$F158="",'CONTRACT AND SUB-CONTRACT'!$F158="NONE",'CONTRACT AND SUB-CONTRACT'!$F158="Service-Disabled Veteran Business Enterprise (SDVBE)"),"",('CONTRACT AND SUB-CONTRACT'!$G158/2))</f>
        <v/>
      </c>
      <c r="I158" s="88" t="str">
        <f>IF('CONTRACT AND SUB-CONTRACT'!$F158="Service-Disabled Veteran Business Enterprise (SDVBE)",1,"")</f>
        <v/>
      </c>
      <c r="J158" s="60">
        <f>IF(K158="",0,IF(G158="",0,IF(F158="none",IF(G158="","",IF($G$8="","",('CONTRACT AND SUB-CONTRACT'!$G158/$G$8))),IF(G158="","",IF($G$8="","",('CONTRACT AND SUB-CONTRACT'!$G158/$G$8)/2)))))</f>
        <v>0</v>
      </c>
      <c r="K158" s="28" t="str">
        <f>IF(OR('CONTRACT AND SUB-CONTRACT'!$F158="",'CONTRACT AND SUB-CONTRACT'!$F158="NONE",'CONTRACT AND SUB-CONTRACT'!$F158="Service-Disabled Veteran Business Enterprise (SDVBE)"),"",('CONTRACT AND SUB-CONTRACT'!$G158/2))</f>
        <v/>
      </c>
      <c r="L158" s="88" t="str">
        <f>IF('CONTRACT AND SUB-CONTRACT'!$F158="Service-Disabled Veteran Business Enterprise (SDVBE)",1,"")</f>
        <v/>
      </c>
      <c r="M158" s="59" t="str">
        <f>IF(G158="","",IF($G$8="","",'CONTRACT AND SUB-CONTRACT'!$G158/$G$8))</f>
        <v/>
      </c>
    </row>
    <row r="159" spans="1:13" s="34" customFormat="1" ht="34.9" customHeight="1" x14ac:dyDescent="0.2">
      <c r="A159" s="49"/>
      <c r="B159" s="49"/>
      <c r="C159" s="47"/>
      <c r="D159" s="47"/>
      <c r="E159" s="87"/>
      <c r="F159" s="49"/>
      <c r="G159" s="50"/>
      <c r="H159" s="28" t="str">
        <f>IF(OR('CONTRACT AND SUB-CONTRACT'!$F159="",'CONTRACT AND SUB-CONTRACT'!$F159="NONE",'CONTRACT AND SUB-CONTRACT'!$F159="Service-Disabled Veteran Business Enterprise (SDVBE)"),"",('CONTRACT AND SUB-CONTRACT'!$G159/2))</f>
        <v/>
      </c>
      <c r="I159" s="88" t="str">
        <f>IF('CONTRACT AND SUB-CONTRACT'!$F159="Service-Disabled Veteran Business Enterprise (SDVBE)",1,"")</f>
        <v/>
      </c>
      <c r="J159" s="60">
        <f>IF(K159="",0,IF(G159="",0,IF(F159="none",IF(G159="","",IF($G$8="","",('CONTRACT AND SUB-CONTRACT'!$G159/$G$8))),IF(G159="","",IF($G$8="","",('CONTRACT AND SUB-CONTRACT'!$G159/$G$8)/2)))))</f>
        <v>0</v>
      </c>
      <c r="K159" s="28" t="str">
        <f>IF(OR('CONTRACT AND SUB-CONTRACT'!$F159="",'CONTRACT AND SUB-CONTRACT'!$F159="NONE",'CONTRACT AND SUB-CONTRACT'!$F159="Service-Disabled Veteran Business Enterprise (SDVBE)"),"",('CONTRACT AND SUB-CONTRACT'!$G159/2))</f>
        <v/>
      </c>
      <c r="L159" s="88" t="str">
        <f>IF('CONTRACT AND SUB-CONTRACT'!$F159="Service-Disabled Veteran Business Enterprise (SDVBE)",1,"")</f>
        <v/>
      </c>
      <c r="M159" s="59" t="str">
        <f>IF(G159="","",IF($G$8="","",'CONTRACT AND SUB-CONTRACT'!$G159/$G$8))</f>
        <v/>
      </c>
    </row>
    <row r="160" spans="1:13" s="34" customFormat="1" ht="34.9" customHeight="1" x14ac:dyDescent="0.2">
      <c r="A160" s="49"/>
      <c r="B160" s="49"/>
      <c r="C160" s="47"/>
      <c r="D160" s="47"/>
      <c r="E160" s="87"/>
      <c r="F160" s="49"/>
      <c r="G160" s="50"/>
      <c r="H160" s="28" t="str">
        <f>IF(OR('CONTRACT AND SUB-CONTRACT'!$F160="",'CONTRACT AND SUB-CONTRACT'!$F160="NONE",'CONTRACT AND SUB-CONTRACT'!$F160="Service-Disabled Veteran Business Enterprise (SDVBE)"),"",('CONTRACT AND SUB-CONTRACT'!$G160/2))</f>
        <v/>
      </c>
      <c r="I160" s="88" t="str">
        <f>IF('CONTRACT AND SUB-CONTRACT'!$F160="Service-Disabled Veteran Business Enterprise (SDVBE)",1,"")</f>
        <v/>
      </c>
      <c r="J160" s="60">
        <f>IF(K160="",0,IF(G160="",0,IF(F160="none",IF(G160="","",IF($G$8="","",('CONTRACT AND SUB-CONTRACT'!$G160/$G$8))),IF(G160="","",IF($G$8="","",('CONTRACT AND SUB-CONTRACT'!$G160/$G$8)/2)))))</f>
        <v>0</v>
      </c>
      <c r="K160" s="28" t="str">
        <f>IF(OR('CONTRACT AND SUB-CONTRACT'!$F160="",'CONTRACT AND SUB-CONTRACT'!$F160="NONE",'CONTRACT AND SUB-CONTRACT'!$F160="Service-Disabled Veteran Business Enterprise (SDVBE)"),"",('CONTRACT AND SUB-CONTRACT'!$G160/2))</f>
        <v/>
      </c>
      <c r="L160" s="88" t="str">
        <f>IF('CONTRACT AND SUB-CONTRACT'!$F160="Service-Disabled Veteran Business Enterprise (SDVBE)",1,"")</f>
        <v/>
      </c>
      <c r="M160" s="59" t="str">
        <f>IF(G160="","",IF($G$8="","",'CONTRACT AND SUB-CONTRACT'!$G160/$G$8))</f>
        <v/>
      </c>
    </row>
    <row r="161" spans="1:13" s="34" customFormat="1" ht="34.9" customHeight="1" x14ac:dyDescent="0.2">
      <c r="A161" s="49"/>
      <c r="B161" s="49"/>
      <c r="C161" s="47"/>
      <c r="D161" s="47"/>
      <c r="E161" s="87"/>
      <c r="F161" s="49"/>
      <c r="G161" s="50"/>
      <c r="H161" s="28" t="str">
        <f>IF(OR('CONTRACT AND SUB-CONTRACT'!$F161="",'CONTRACT AND SUB-CONTRACT'!$F161="NONE",'CONTRACT AND SUB-CONTRACT'!$F161="Service-Disabled Veteran Business Enterprise (SDVBE)"),"",('CONTRACT AND SUB-CONTRACT'!$G161/2))</f>
        <v/>
      </c>
      <c r="I161" s="88" t="str">
        <f>IF('CONTRACT AND SUB-CONTRACT'!$F161="Service-Disabled Veteran Business Enterprise (SDVBE)",1,"")</f>
        <v/>
      </c>
      <c r="J161" s="60">
        <f>IF(K161="",0,IF(G161="",0,IF(F161="none",IF(G161="","",IF($G$8="","",('CONTRACT AND SUB-CONTRACT'!$G161/$G$8))),IF(G161="","",IF($G$8="","",('CONTRACT AND SUB-CONTRACT'!$G161/$G$8)/2)))))</f>
        <v>0</v>
      </c>
      <c r="K161" s="28" t="str">
        <f>IF(OR('CONTRACT AND SUB-CONTRACT'!$F161="",'CONTRACT AND SUB-CONTRACT'!$F161="NONE",'CONTRACT AND SUB-CONTRACT'!$F161="Service-Disabled Veteran Business Enterprise (SDVBE)"),"",('CONTRACT AND SUB-CONTRACT'!$G161/2))</f>
        <v/>
      </c>
      <c r="L161" s="88" t="str">
        <f>IF('CONTRACT AND SUB-CONTRACT'!$F161="Service-Disabled Veteran Business Enterprise (SDVBE)",1,"")</f>
        <v/>
      </c>
      <c r="M161" s="59" t="str">
        <f>IF(G161="","",IF($G$8="","",'CONTRACT AND SUB-CONTRACT'!$G161/$G$8))</f>
        <v/>
      </c>
    </row>
    <row r="162" spans="1:13" s="41" customFormat="1" ht="34.9" customHeight="1" x14ac:dyDescent="0.35">
      <c r="A162" s="14"/>
      <c r="B162" s="38"/>
      <c r="C162" s="39"/>
      <c r="D162" s="39"/>
      <c r="E162" s="40"/>
      <c r="F162" s="70" t="s">
        <v>11</v>
      </c>
      <c r="G162" s="71">
        <f>SUBTOTAL(109,'CONTRACT AND SUB-CONTRACT'!$G$120:$G$161)</f>
        <v>0</v>
      </c>
      <c r="H162" s="71">
        <f>SUBTOTAL(109,'CONTRACT AND SUB-CONTRACT'!$H$120:$H$161)</f>
        <v>0</v>
      </c>
      <c r="I162" s="77">
        <f>SUBTOTAL(109,'CONTRACT AND SUB-CONTRACT'!$I$120:$I$161)</f>
        <v>0</v>
      </c>
      <c r="J162" s="89">
        <f>SUBTOTAL(109,'CONTRACT AND SUB-CONTRACT'!$J$120:$J$161)</f>
        <v>0</v>
      </c>
      <c r="K162" s="71">
        <f>SUBTOTAL(109,'CONTRACT AND SUB-CONTRACT'!$H$120:$H$161)</f>
        <v>0</v>
      </c>
      <c r="L162" s="77">
        <f>SUBTOTAL(109,'CONTRACT AND SUB-CONTRACT'!$I$120:$I$161)</f>
        <v>0</v>
      </c>
      <c r="M162" s="89">
        <f>SUBTOTAL(109,'CONTRACT AND SUB-CONTRACT'!$J$120:$J$161)</f>
        <v>0</v>
      </c>
    </row>
    <row r="163" spans="1:13" s="41" customFormat="1" ht="30" hidden="1" customHeight="1" x14ac:dyDescent="0.35">
      <c r="A163" s="14" t="s">
        <v>25</v>
      </c>
      <c r="B163" s="38"/>
      <c r="C163" s="39"/>
      <c r="D163" s="39"/>
      <c r="E163" s="40"/>
      <c r="F163" s="70" t="s">
        <v>11</v>
      </c>
      <c r="G163" s="71">
        <f>SUBTOTAL(109,'CONTRACT AND SUB-CONTRACT'!$G$120:$G$161)</f>
        <v>0</v>
      </c>
      <c r="H163" s="71">
        <f>SUBTOTAL(109,'CONTRACT AND SUB-CONTRACT'!$H$120:$H$161)</f>
        <v>0</v>
      </c>
      <c r="I163" s="77">
        <f>SUBTOTAL(109,'CONTRACT AND SUB-CONTRACT'!$I$120:$I$161)</f>
        <v>0</v>
      </c>
      <c r="J163" s="72">
        <f>SUBTOTAL(109,'CONTRACT AND SUB-CONTRACT'!$J$120:$J$161)</f>
        <v>0</v>
      </c>
      <c r="K163" s="71">
        <f>SUBTOTAL(109,'CONTRACT AND SUB-CONTRACT'!$H$120:$H$161)</f>
        <v>0</v>
      </c>
      <c r="L163" s="77">
        <f>SUBTOTAL(109,'CONTRACT AND SUB-CONTRACT'!$I$120:$I$161)</f>
        <v>0</v>
      </c>
      <c r="M163" s="72">
        <f>SUBTOTAL(109,'CONTRACT AND SUB-CONTRACT'!$J$120:$J$161)</f>
        <v>0</v>
      </c>
    </row>
    <row r="164" spans="1:13" s="41" customFormat="1" ht="38.450000000000003" customHeight="1" x14ac:dyDescent="0.35">
      <c r="A164" s="98" t="s">
        <v>47</v>
      </c>
      <c r="B164" s="98"/>
      <c r="C164" s="98"/>
      <c r="D164" s="98"/>
      <c r="E164" s="98"/>
      <c r="F164" s="98"/>
      <c r="G164" s="98"/>
      <c r="H164" s="98"/>
      <c r="I164" s="98"/>
      <c r="J164" s="98"/>
      <c r="K164" s="98"/>
      <c r="L164" s="98"/>
      <c r="M164" s="98"/>
    </row>
    <row r="165" spans="1:13" s="41" customFormat="1" ht="12.6" customHeight="1" x14ac:dyDescent="0.35">
      <c r="A165" s="32"/>
      <c r="B165" s="33"/>
      <c r="C165" s="33"/>
      <c r="D165" s="33"/>
      <c r="E165" s="33"/>
      <c r="F165" s="33"/>
      <c r="G165" s="34"/>
      <c r="H165" s="33"/>
      <c r="J165" s="52"/>
    </row>
    <row r="166" spans="1:13" s="78" customFormat="1" ht="26.45" customHeight="1" x14ac:dyDescent="0.25">
      <c r="A166" s="110" t="s">
        <v>35</v>
      </c>
      <c r="B166" s="110"/>
      <c r="C166" s="110"/>
      <c r="D166" s="110"/>
      <c r="E166" s="110"/>
      <c r="F166" s="110"/>
      <c r="G166" s="110"/>
      <c r="H166" s="110"/>
      <c r="I166" s="110"/>
      <c r="J166" s="110"/>
      <c r="K166" s="110"/>
      <c r="L166" s="110"/>
      <c r="M166" s="110"/>
    </row>
    <row r="167" spans="1:13" s="41" customFormat="1" ht="52.9" customHeight="1" x14ac:dyDescent="0.35">
      <c r="A167" s="118" t="s">
        <v>38</v>
      </c>
      <c r="B167" s="118"/>
      <c r="C167" s="118"/>
      <c r="D167" s="118"/>
      <c r="E167" s="118"/>
      <c r="F167" s="118"/>
      <c r="G167" s="118"/>
      <c r="H167" s="118"/>
      <c r="I167" s="118"/>
      <c r="J167" s="118"/>
      <c r="K167" s="118"/>
      <c r="L167" s="118"/>
      <c r="M167" s="118"/>
    </row>
    <row r="168" spans="1:13" s="42" customFormat="1" ht="53.45" customHeight="1" x14ac:dyDescent="0.2">
      <c r="A168" s="99" t="s">
        <v>41</v>
      </c>
      <c r="B168" s="99"/>
      <c r="C168" s="99"/>
      <c r="D168" s="99"/>
      <c r="E168" s="99"/>
      <c r="F168" s="99"/>
      <c r="G168" s="99"/>
      <c r="H168" s="99"/>
      <c r="I168" s="99"/>
      <c r="J168" s="99"/>
      <c r="K168" s="99"/>
      <c r="L168" s="99"/>
      <c r="M168" s="99"/>
    </row>
    <row r="169" spans="1:13" s="43" customFormat="1" ht="39" customHeight="1" x14ac:dyDescent="0.25">
      <c r="A169" s="105" t="s">
        <v>42</v>
      </c>
      <c r="B169" s="105"/>
      <c r="C169" s="105"/>
      <c r="D169" s="105"/>
      <c r="E169" s="105"/>
      <c r="F169" s="105"/>
      <c r="G169" s="105"/>
      <c r="H169" s="105"/>
      <c r="I169" s="105"/>
      <c r="J169" s="105"/>
      <c r="K169" s="105"/>
      <c r="L169" s="105"/>
      <c r="M169" s="105"/>
    </row>
    <row r="170" spans="1:13" s="42" customFormat="1" ht="48" customHeight="1" x14ac:dyDescent="0.2">
      <c r="A170" s="106" t="s">
        <v>39</v>
      </c>
      <c r="B170" s="106"/>
      <c r="C170" s="106"/>
      <c r="D170" s="106"/>
      <c r="E170" s="106"/>
      <c r="F170" s="106"/>
      <c r="G170" s="106"/>
      <c r="H170" s="106"/>
      <c r="I170" s="106"/>
      <c r="J170" s="106"/>
      <c r="K170" s="106"/>
      <c r="L170" s="106"/>
      <c r="M170" s="106"/>
    </row>
    <row r="171" spans="1:13" s="43" customFormat="1" ht="39.6" customHeight="1" x14ac:dyDescent="0.25">
      <c r="A171" s="101" t="str">
        <f>CONCATENATE("The total amount of your Bid/Proposal is equal to ",DOLLAR($G$8)," (as entered in the header information).")</f>
        <v>The total amount of your Bid/Proposal is equal to $0.00 (as entered in the header information).</v>
      </c>
      <c r="B171" s="101"/>
      <c r="C171" s="101"/>
      <c r="D171" s="101"/>
      <c r="E171" s="101"/>
      <c r="F171" s="101"/>
      <c r="G171" s="101"/>
      <c r="H171" s="101"/>
      <c r="I171" s="101"/>
      <c r="J171" s="101"/>
      <c r="K171" s="101"/>
      <c r="L171" s="101"/>
      <c r="M171" s="101"/>
    </row>
    <row r="172" spans="1:13" s="43" customFormat="1" ht="39.6" customHeight="1" x14ac:dyDescent="0.25">
      <c r="A172" s="101" t="str">
        <f>CONCATENATE("The total amount of your distribution is equal to ",DOLLAR(SUM('CONTRACT AND SUB-CONTRACT'!$G$44,'CONTRACT AND SUB-CONTRACT'!$G$116,('CONTRACT AND SUB-CONTRACT'!$G$163)))," (as entered in Sections 1, 2 , and 3).")</f>
        <v>The total amount of your distribution is equal to $0.00 (as entered in Sections 1, 2 , and 3).</v>
      </c>
      <c r="B172" s="101"/>
      <c r="C172" s="101"/>
      <c r="D172" s="101"/>
      <c r="E172" s="101"/>
      <c r="F172" s="101"/>
      <c r="G172" s="101"/>
      <c r="H172" s="101"/>
      <c r="I172" s="101"/>
      <c r="J172" s="101"/>
      <c r="K172" s="101"/>
      <c r="L172" s="101"/>
      <c r="M172" s="101"/>
    </row>
    <row r="173" spans="1:13" s="26" customFormat="1" ht="18" x14ac:dyDescent="0.25">
      <c r="A173" s="107" t="str">
        <f>IF('CONTRACT AND SUB-CONTRACT'!$G$163+'CONTRACT AND SUB-CONTRACT'!$G$116+'CONTRACT AND SUB-CONTRACT'!$G$44=G8,"","IMPORTANT!!! PLEASE REVIEW FORM ERRORS - The total of Section 1, 2 &amp; 3 must equal the Total Bid/Proposal Amount.")</f>
        <v/>
      </c>
      <c r="B173" s="107"/>
      <c r="C173" s="107"/>
      <c r="D173" s="107"/>
      <c r="E173" s="107"/>
      <c r="F173" s="107"/>
      <c r="G173" s="107"/>
      <c r="H173" s="107"/>
      <c r="I173" s="107"/>
      <c r="J173" s="107"/>
      <c r="K173" s="107"/>
      <c r="L173" s="107"/>
      <c r="M173" s="107"/>
    </row>
    <row r="174" spans="1:13" s="26" customFormat="1" ht="18" x14ac:dyDescent="0.25">
      <c r="A174" s="82"/>
      <c r="B174" s="82"/>
      <c r="C174" s="82"/>
      <c r="D174" s="82"/>
      <c r="E174" s="82"/>
      <c r="F174" s="82"/>
      <c r="G174" s="82"/>
      <c r="H174" s="82"/>
      <c r="I174" s="82"/>
      <c r="J174" s="82"/>
      <c r="K174" s="82"/>
      <c r="L174" s="82"/>
      <c r="M174" s="82"/>
    </row>
    <row r="175" spans="1:13" s="44" customFormat="1" ht="21" customHeight="1" x14ac:dyDescent="0.3">
      <c r="A175" s="100" t="s">
        <v>43</v>
      </c>
      <c r="B175" s="100"/>
      <c r="C175" s="100"/>
      <c r="D175" s="100"/>
      <c r="E175" s="100"/>
      <c r="F175" s="100"/>
      <c r="G175" s="100"/>
      <c r="H175" s="100"/>
      <c r="I175" s="100"/>
      <c r="J175" s="100"/>
      <c r="K175" s="100"/>
      <c r="L175" s="100"/>
      <c r="M175" s="100"/>
    </row>
    <row r="176" spans="1:13" s="43" customFormat="1" ht="48" customHeight="1" x14ac:dyDescent="0.25">
      <c r="A176" s="101" t="str">
        <f>IF(('CONTRACT AND SUB-CONTRACT'!$G$44+'CONTRACT AND SUB-CONTRACT'!$G$116+'CONTRACT AND SUB-CONTRACT'!$G$163)=$G$8,IF('CONTRACT AND SUB-CONTRACT'!$H$44=0,"The Prime Contractor is not an Orange County Certified MBE, WBE or M/WBE.",IF((AND('CONTRACT AND SUB-CONTRACT'!$H$44/$G$8&lt;51%,'CONTRACT AND SUB-CONTRACT'!$H$44/$G$8&gt;0.1%)),"The Prime Contractor's MBE, WBE or M/WBE Self Performance Participation is less than 51%. 
Sub-contractor/supplier participation or submission of Good Faith Effort is required to meet the goal.","The Prime Contractor's MBE, WBE or M/WBE Self Performing Participation has satisfied the 51% requirement.")),"Self-performance participation cannot compute due to form errors. See form error guidance in RED above.")</f>
        <v>The Prime Contractor is not an Orange County Certified MBE, WBE or M/WBE.</v>
      </c>
      <c r="B176" s="101"/>
      <c r="C176" s="101"/>
      <c r="D176" s="101"/>
      <c r="E176" s="101"/>
      <c r="F176" s="101"/>
      <c r="G176" s="101"/>
      <c r="H176" s="101"/>
      <c r="I176" s="101"/>
      <c r="J176" s="101"/>
      <c r="K176" s="101"/>
      <c r="L176" s="101"/>
      <c r="M176" s="101"/>
    </row>
    <row r="177" spans="1:13" s="45" customFormat="1" ht="48" customHeight="1" x14ac:dyDescent="0.25">
      <c r="A177" s="101" t="str">
        <f>IF(('CONTRACT AND SUB-CONTRACT'!$G$44+'CONTRACT AND SUB-CONTRACT'!$G$116+'CONTRACT AND SUB-CONTRACT'!$G$163)=$G$8,IF('CONTRACT AND SUB-CONTRACT'!$H$163+'CONTRACT AND SUB-CONTRACT'!$H$116+'CONTRACT AND SUB-CONTRACT'!$H$44=0,"The total amount of your Minority and Women Owned Business Enterprise Goal Participation is equal to $0.00 or 0%. 
Important: The participation goal percentage applicable to this procurement is located in the solicitation documents.",IF('CONTRACT AND SUB-CONTRACT'!$H$44/$G$8&lt;51%,CONCATENATE("The total amount of your Minority and Women Owned Business Enterprise Goal Participation is equal to ",DOLLAR('CONTRACT AND SUB-CONTRACT'!$H$116+'CONTRACT AND SUB-CONTRACT'!$H$163)," or ",ROUND(((('CONTRACT AND SUB-CONTRACT'!$H$116+'CONTRACT AND SUB-CONTRACT'!$H$163)/$G$8)*100),2),"%. 
Important: The participation goal percentage applicable to this procurement is located in the solicitation documents."),CONCATENATE("The total amount of your Minority and Women Owned Business Enterprise Goal Participation is equal to ",DOLLAR('CONTRACT AND SUB-CONTRACT'!$H$44+'CONTRACT AND SUB-CONTRACT'!$H$116+'CONTRACT AND SUB-CONTRACT'!$H$163)," or ",ROUND(((('CONTRACT AND SUB-CONTRACT'!$H$44+'CONTRACT AND SUB-CONTRACT'!$H$116+'CONTRACT AND SUB-CONTRACT'!$H$163)/$G$8)*100),2),"%. 
Important: The participation goal percentage applicable to this procurement is located in the solicitation documents."))),"Minority and Women Owned Business Enterprise Goal Participation cannot compute due to form errors. See form error guidance in RED above.")</f>
        <v>The total amount of your Minority and Women Owned Business Enterprise Goal Participation is equal to $0.00 or 0%. 
Important: The participation goal percentage applicable to this procurement is located in the solicitation documents.</v>
      </c>
      <c r="B177" s="101"/>
      <c r="C177" s="101"/>
      <c r="D177" s="101"/>
      <c r="E177" s="101"/>
      <c r="F177" s="101"/>
      <c r="G177" s="101"/>
      <c r="H177" s="101"/>
      <c r="I177" s="101"/>
      <c r="J177" s="101"/>
      <c r="K177" s="101"/>
      <c r="L177" s="101"/>
      <c r="M177" s="101"/>
    </row>
    <row r="178" spans="1:13" s="43" customFormat="1" ht="17.45" customHeight="1" x14ac:dyDescent="0.25">
      <c r="A178" s="102" t="str">
        <f>CONCATENATE("This submittal indicates ",'CONTRACT AND SUB-CONTRACT'!$I$44," Service-Disabled Veteran Business Enterprise (SDVBE) Prime.")</f>
        <v>This submittal indicates 0 Service-Disabled Veteran Business Enterprise (SDVBE) Prime.</v>
      </c>
      <c r="B178" s="102"/>
      <c r="C178" s="102"/>
      <c r="D178" s="102"/>
      <c r="E178" s="102"/>
      <c r="F178" s="102"/>
      <c r="G178" s="102"/>
      <c r="H178" s="102"/>
      <c r="I178" s="102"/>
      <c r="J178" s="102"/>
      <c r="K178" s="102"/>
      <c r="L178" s="102"/>
      <c r="M178" s="102"/>
    </row>
    <row r="179" spans="1:13" s="43" customFormat="1" ht="17.45" customHeight="1" x14ac:dyDescent="0.25">
      <c r="A179" s="102" t="str">
        <f>CONCATENATE("This submittal indicates ",('CONTRACT AND SUB-CONTRACT'!$I$116+'CONTRACT AND SUB-CONTRACT'!$I$163)," Service-Disabled Veteran Business Enterprise (SDVBE) Sub-Contractor(s)/Supplier(s).")</f>
        <v>This submittal indicates 0 Service-Disabled Veteran Business Enterprise (SDVBE) Sub-Contractor(s)/Supplier(s).</v>
      </c>
      <c r="B179" s="102"/>
      <c r="C179" s="102"/>
      <c r="D179" s="102"/>
      <c r="E179" s="102"/>
      <c r="F179" s="102"/>
      <c r="G179" s="102"/>
      <c r="H179" s="102"/>
      <c r="I179" s="102"/>
      <c r="J179" s="102"/>
      <c r="K179" s="102"/>
      <c r="L179" s="102"/>
      <c r="M179" s="102"/>
    </row>
    <row r="180" spans="1:13" s="43" customFormat="1" ht="15" customHeight="1" x14ac:dyDescent="0.25">
      <c r="A180" s="83"/>
      <c r="B180" s="83"/>
      <c r="C180" s="83"/>
      <c r="D180" s="83"/>
      <c r="E180" s="83"/>
      <c r="F180" s="83"/>
      <c r="G180" s="83"/>
      <c r="H180" s="83"/>
      <c r="I180" s="83"/>
      <c r="J180" s="83"/>
      <c r="K180" s="83"/>
      <c r="L180" s="83"/>
      <c r="M180" s="83"/>
    </row>
    <row r="181" spans="1:13" ht="54" hidden="1" customHeight="1" x14ac:dyDescent="0.2">
      <c r="A181" s="103" t="s">
        <v>36</v>
      </c>
      <c r="B181" s="104"/>
      <c r="C181" s="104"/>
      <c r="D181" s="104"/>
      <c r="E181" s="104"/>
      <c r="F181" s="104"/>
      <c r="G181" s="104"/>
      <c r="H181" s="104"/>
      <c r="I181" s="104"/>
      <c r="J181" s="104"/>
      <c r="K181" s="104"/>
      <c r="L181" s="104"/>
      <c r="M181" s="104"/>
    </row>
    <row r="182" spans="1:13" s="43" customFormat="1" ht="39.6" hidden="1" customHeight="1" x14ac:dyDescent="0.25">
      <c r="A182" s="101" t="str">
        <f>CONCATENATE("The total amount of your Bid/Proposal is equal to ",DOLLAR($G$8)," (as entered in the header information).")</f>
        <v>The total amount of your Bid/Proposal is equal to $0.00 (as entered in the header information).</v>
      </c>
      <c r="B182" s="101"/>
      <c r="C182" s="101"/>
      <c r="D182" s="101"/>
      <c r="E182" s="101"/>
      <c r="F182" s="101"/>
      <c r="G182" s="101"/>
      <c r="H182" s="101"/>
      <c r="I182" s="101"/>
      <c r="J182" s="101"/>
      <c r="K182" s="101"/>
      <c r="L182" s="101"/>
      <c r="M182" s="101"/>
    </row>
    <row r="183" spans="1:13" s="43" customFormat="1" ht="39.6" hidden="1" customHeight="1" x14ac:dyDescent="0.25">
      <c r="A183" s="101" t="str">
        <f>CONCATENATE("The total amount of your distribution is equal to ",DOLLAR(SUM('CONTRACT AND SUB-CONTRACT'!$G$44,'CONTRACT AND SUB-CONTRACT'!$G$116,('CONTRACT AND SUB-CONTRACT'!$G$163)))," (as entered in Sections 1, 2 &amp; 3).")</f>
        <v>The total amount of your distribution is equal to $0.00 (as entered in Sections 1, 2 &amp; 3).</v>
      </c>
      <c r="B183" s="101"/>
      <c r="C183" s="101"/>
      <c r="D183" s="101"/>
      <c r="E183" s="101"/>
      <c r="F183" s="101"/>
      <c r="G183" s="101"/>
      <c r="H183" s="101"/>
      <c r="I183" s="101"/>
      <c r="J183" s="101"/>
      <c r="K183" s="101"/>
      <c r="L183" s="101"/>
      <c r="M183" s="101"/>
    </row>
    <row r="184" spans="1:13" s="26" customFormat="1" ht="18" hidden="1" x14ac:dyDescent="0.25">
      <c r="A184" s="82"/>
      <c r="B184" s="82"/>
      <c r="C184" s="82"/>
      <c r="D184" s="82"/>
      <c r="E184" s="82"/>
      <c r="F184" s="82"/>
      <c r="G184" s="82"/>
      <c r="H184" s="82"/>
      <c r="I184" s="82"/>
      <c r="J184" s="82"/>
      <c r="K184" s="82"/>
      <c r="L184" s="82"/>
      <c r="M184" s="82"/>
    </row>
    <row r="185" spans="1:13" s="44" customFormat="1" ht="21" hidden="1" customHeight="1" x14ac:dyDescent="0.3">
      <c r="A185" s="100" t="s">
        <v>29</v>
      </c>
      <c r="B185" s="100"/>
      <c r="C185" s="100"/>
      <c r="D185" s="100"/>
      <c r="E185" s="100"/>
      <c r="F185" s="100"/>
      <c r="G185" s="100"/>
      <c r="H185" s="100"/>
      <c r="I185" s="100"/>
      <c r="J185" s="100"/>
      <c r="K185" s="100"/>
      <c r="L185" s="100"/>
      <c r="M185" s="100"/>
    </row>
    <row r="186" spans="1:13" s="43" customFormat="1" ht="48" hidden="1" customHeight="1" x14ac:dyDescent="0.25">
      <c r="A186" s="101" t="str">
        <f>IF(('CONTRACT AND SUB-CONTRACT'!$G$44+'CONTRACT AND SUB-CONTRACT'!$G$116+'CONTRACT AND SUB-CONTRACT'!$G$163)=$G$8,IF('CONTRACT AND SUB-CONTRACT'!$H$44=0,"The Prime Contractor is not an Orange County Certified MBE, WBE or M/WBE.",IF((AND('CONTRACT AND SUB-CONTRACT'!$H$44/$G$8&lt;51%,'CONTRACT AND SUB-CONTRACT'!$H$44/$G$8&gt;0.1%)),"The Prime Contractor's MBE, WBE or M/WBE Self Performance Participation is less than 51%. 
Sub-contractor/supplier participation or submission of Good Faith Effort is required to meet the goal.","The Prime Contractor's MBE, WBE or M/WBE Self Performing Participation has satisfied the 51% requirement.")),"Self-performance participation cannot compute due to form errors. See form error guidance in RED above.")</f>
        <v>The Prime Contractor is not an Orange County Certified MBE, WBE or M/WBE.</v>
      </c>
      <c r="B186" s="101"/>
      <c r="C186" s="101"/>
      <c r="D186" s="101"/>
      <c r="E186" s="101"/>
      <c r="F186" s="101"/>
      <c r="G186" s="101"/>
      <c r="H186" s="101"/>
      <c r="I186" s="101"/>
      <c r="J186" s="101"/>
      <c r="K186" s="101"/>
      <c r="L186" s="101"/>
      <c r="M186" s="101"/>
    </row>
    <row r="187" spans="1:13" s="45" customFormat="1" ht="48" hidden="1" customHeight="1" x14ac:dyDescent="0.25">
      <c r="A187" s="101" t="str">
        <f>IF(('CONTRACT AND SUB-CONTRACT'!$G$44+'CONTRACT AND SUB-CONTRACT'!$G$116+'CONTRACT AND SUB-CONTRACT'!$G$163)=$G$8,IF('CONTRACT AND SUB-CONTRACT'!$H$163+'CONTRACT AND SUB-CONTRACT'!$H$116+'CONTRACT AND SUB-CONTRACT'!$H$44=0,"The total amount of your Minority and Women Owned Business Goal Participation is equal to $0.00 or 0%. 
Important: The participation goal percentage applicable to this procurement is located in the solicitation documents.",IF('CONTRACT AND SUB-CONTRACT'!$H$44/$G$8&lt;51%,CONCATENATE("The total amount of your Minority and Women Owned Business Goal Participation is equal to ",DOLLAR('CONTRACT AND SUB-CONTRACT'!$H$116+'CONTRACT AND SUB-CONTRACT'!$H$163)," or ",ROUND(((('CONTRACT AND SUB-CONTRACT'!$H$116+'CONTRACT AND SUB-CONTRACT'!$H$163)/$G$8)*100),2),"%. 
Important: The participation goal percentage applicable to this procurement is located in the solicitation documents."),CONCATENATE("The total amount of your Minority and Women Owned Business Goal Participation is equal to ",DOLLAR('CONTRACT AND SUB-CONTRACT'!$H$44+'CONTRACT AND SUB-CONTRACT'!$H$116+'CONTRACT AND SUB-CONTRACT'!$H$163)," or ",ROUND(((('CONTRACT AND SUB-CONTRACT'!$H$44+'CONTRACT AND SUB-CONTRACT'!$H$116+'CONTRACT AND SUB-CONTRACT'!$H$163)/$G$8)*100),2),"%. 
Important: The participation goal percentage applicable to this procurement is located in the solicitation documents."))),"Minority and Women Owned Business Goal Participation cannot compute due to form errors. See form error guidance in RED above.")</f>
        <v>The total amount of your Minority and Women Owned Business Goal Participation is equal to $0.00 or 0%. 
Important: The participation goal percentage applicable to this procurement is located in the solicitation documents.</v>
      </c>
      <c r="B187" s="101"/>
      <c r="C187" s="101"/>
      <c r="D187" s="101"/>
      <c r="E187" s="101"/>
      <c r="F187" s="101"/>
      <c r="G187" s="101"/>
      <c r="H187" s="101"/>
      <c r="I187" s="101"/>
      <c r="J187" s="101"/>
      <c r="K187" s="101"/>
      <c r="L187" s="101"/>
      <c r="M187" s="101"/>
    </row>
    <row r="188" spans="1:13" s="43" customFormat="1" ht="17.45" hidden="1" customHeight="1" x14ac:dyDescent="0.25">
      <c r="A188" s="102" t="str">
        <f>CONCATENATE("This submittal indicates ",'CONTRACT AND SUB-CONTRACT'!$I$44," Service-Disabled Veteran Business Enterprise (SDVBE) Prime.")</f>
        <v>This submittal indicates 0 Service-Disabled Veteran Business Enterprise (SDVBE) Prime.</v>
      </c>
      <c r="B188" s="102"/>
      <c r="C188" s="102"/>
      <c r="D188" s="102"/>
      <c r="E188" s="102"/>
      <c r="F188" s="102"/>
      <c r="G188" s="102"/>
      <c r="H188" s="102"/>
      <c r="I188" s="102"/>
      <c r="J188" s="102"/>
      <c r="K188" s="102"/>
      <c r="L188" s="102"/>
      <c r="M188" s="102"/>
    </row>
    <row r="189" spans="1:13" s="43" customFormat="1" ht="17.45" hidden="1" customHeight="1" x14ac:dyDescent="0.25">
      <c r="A189" s="102" t="str">
        <f>CONCATENATE("This submittal indicates ",('CONTRACT AND SUB-CONTRACT'!$I$116+'CONTRACT AND SUB-CONTRACT'!$I$163)," Service-Disabled Veteran Business Enterprise (SDVBE) Sub-Contractor(s)/Supplier(s).")</f>
        <v>This submittal indicates 0 Service-Disabled Veteran Business Enterprise (SDVBE) Sub-Contractor(s)/Supplier(s).</v>
      </c>
      <c r="B189" s="102"/>
      <c r="C189" s="102"/>
      <c r="D189" s="102"/>
      <c r="E189" s="102"/>
      <c r="F189" s="102"/>
      <c r="G189" s="102"/>
      <c r="H189" s="102"/>
      <c r="I189" s="102"/>
      <c r="J189" s="102"/>
      <c r="K189" s="102"/>
      <c r="L189" s="102"/>
      <c r="M189" s="102"/>
    </row>
  </sheetData>
  <sheetProtection algorithmName="SHA-512" hashValue="X12fROz2dUNefwRMBiHYkHCnlpjuWKJWGb7IpECDUFqrGKLo/M+DARoJtzlUTnN8vFkueOcP54fYzv2rgJw8EQ==" saltValue="CmT6YECwyv7aNpNfFZLB2A==" spinCount="100000" sheet="1" objects="1" scenarios="1" formatRows="0" selectLockedCells="1"/>
  <mergeCells count="36">
    <mergeCell ref="A167:M167"/>
    <mergeCell ref="A48:G48"/>
    <mergeCell ref="A118:G118"/>
    <mergeCell ref="A11:G11"/>
    <mergeCell ref="G7:M7"/>
    <mergeCell ref="F3:M3"/>
    <mergeCell ref="A1:M1"/>
    <mergeCell ref="A166:M166"/>
    <mergeCell ref="G4:M4"/>
    <mergeCell ref="G8:M8"/>
    <mergeCell ref="G6:M6"/>
    <mergeCell ref="G5:M5"/>
    <mergeCell ref="K11:M11"/>
    <mergeCell ref="K48:M48"/>
    <mergeCell ref="K118:M118"/>
    <mergeCell ref="A46:D46"/>
    <mergeCell ref="F46:M46"/>
    <mergeCell ref="A179:M179"/>
    <mergeCell ref="A169:M169"/>
    <mergeCell ref="A170:M170"/>
    <mergeCell ref="A171:M171"/>
    <mergeCell ref="A172:M172"/>
    <mergeCell ref="A173:M173"/>
    <mergeCell ref="A189:M189"/>
    <mergeCell ref="A186:M186"/>
    <mergeCell ref="A187:M187"/>
    <mergeCell ref="A188:M188"/>
    <mergeCell ref="A181:M181"/>
    <mergeCell ref="A182:M182"/>
    <mergeCell ref="A183:M183"/>
    <mergeCell ref="A185:M185"/>
    <mergeCell ref="A168:M168"/>
    <mergeCell ref="A175:M175"/>
    <mergeCell ref="A176:M176"/>
    <mergeCell ref="A177:M177"/>
    <mergeCell ref="A178:M178"/>
  </mergeCells>
  <phoneticPr fontId="3" type="noConversion"/>
  <dataValidations xWindow="1534" yWindow="699" count="7">
    <dataValidation allowBlank="1" showInputMessage="1" showErrorMessage="1" promptTitle="Note For Listed OC M/WBE Firms" prompt="The scope listed on this form must be a scope the firm is certified to perform._x000a__x000a_STEP 1: Visit Diversity Compliance Website_x000a_STEP 2: Search for Firm_x000a_STEP 3: See Certified Profile_x000a__x000a_Validate that scope indicated matches the &quot;Certified Business Description&quot;" sqref="E13:E42 E50:E114 E120:E161" xr:uid="{B2FD0648-60C3-493B-97A0-989CADE7ADCB}"/>
    <dataValidation type="list" allowBlank="1" showInputMessage="1" showErrorMessage="1" sqref="F13:F42 F50:F114 F120:F161" xr:uid="{24BB10DF-B3C7-4489-A433-36865B17FE1C}">
      <formula1>"NONE, Minority Business Enterprise (MBE),  Minority/Women Business Enterprise (MWBE),  Service-Disabled Veteran Business Enterprise (SDVBE),  Women Business Enterprise (WBE)"</formula1>
    </dataValidation>
    <dataValidation allowBlank="1" showInputMessage="1" showErrorMessage="1" promptTitle="Note for OC M/WBE Firms" prompt="The scope listed on this form must be a scope the firm is certified to perform._x000a__x000a_STEP 1: Visit Diversity Compliance Website_x000a_STEP 2: Search for Firm_x000a_STEP 3: See Certified Profile_x000a__x000a_Validate that scope idicated matches the &quot;Certified Business Description&quot;" sqref="F13:F42 F50:F114 F120:F161" xr:uid="{35C330D0-3B9A-423A-B73A-1741E6FBAB9D}"/>
    <dataValidation allowBlank="1" showInputMessage="1" showErrorMessage="1" prompt="Ensure all contact information is complete and accurate." sqref="A13:D42 B50:D114 B120:D161" xr:uid="{E5DACFA7-E004-4B1E-B05D-5D848C94CF25}"/>
    <dataValidation allowBlank="1" showInputMessage="1" showErrorMessage="1" promptTitle="NO ENTRY REQUIRED" prompt="This data will calculate automatically. " sqref="H13:M42" xr:uid="{20FE4E97-6B59-4308-9755-93DBD9BA9CA1}"/>
    <dataValidation allowBlank="1" showInputMessage="1" showErrorMessage="1" promptTitle="NO ENTRY REQUIRED" prompt="This data will calculate automatically" sqref="H50:M114 M120:M161" xr:uid="{E0C6F056-D651-416E-B40A-AB71B5593663}"/>
    <dataValidation allowBlank="1" showInputMessage="1" showErrorMessage="1" promptTitle="NO ENTRY REQUIRED" prompt="This data will calculate automatically." sqref="H120:L161" xr:uid="{FBFAEA4C-9DA8-48FF-A194-677F294FEC45}"/>
  </dataValidations>
  <hyperlinks>
    <hyperlink ref="E119" r:id="rId1" display="https://ocfl.diversitycompliance.com/FrontEnd/searchcertifieddirectory.asp?TN=ocfl" xr:uid="{D012BEC6-CE36-401E-B6C4-8AD2849F6CF2}"/>
  </hyperlinks>
  <printOptions horizontalCentered="1"/>
  <pageMargins left="0.25" right="0.25" top="0.75" bottom="0.75" header="0.3" footer="0.3"/>
  <pageSetup scale="62" fitToHeight="0" orientation="landscape" r:id="rId2"/>
  <headerFooter>
    <oddFooter>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CONTRACT AND SUB-CONTRACT</vt:lpstr>
      <vt:lpstr>'CONTRACT AND SUB-CONTRACT'!Print_Area</vt:lpstr>
    </vt:vector>
  </TitlesOfParts>
  <Manager/>
  <Company>Orange County BCC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Millan, Zulay V</dc:creator>
  <cp:keywords/>
  <dc:description/>
  <cp:lastModifiedBy>Diep, Joanne</cp:lastModifiedBy>
  <cp:revision/>
  <cp:lastPrinted>2023-06-22T13:07:15Z</cp:lastPrinted>
  <dcterms:created xsi:type="dcterms:W3CDTF">2022-01-22T12:55:20Z</dcterms:created>
  <dcterms:modified xsi:type="dcterms:W3CDTF">2023-11-16T19:12:51Z</dcterms:modified>
  <cp:category/>
  <cp:contentStatus/>
</cp:coreProperties>
</file>